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R:\Unidades do Interior\JEQ-Jequié\Licitação 2017 - Construção\"/>
    </mc:Choice>
  </mc:AlternateContent>
  <bookViews>
    <workbookView xWindow="0" yWindow="60" windowWidth="16380" windowHeight="8130" tabRatio="991" activeTab="2"/>
  </bookViews>
  <sheets>
    <sheet name="Proposta de preços" sheetId="3" r:id="rId1"/>
    <sheet name="Planilha de cotação" sheetId="9" r:id="rId2"/>
    <sheet name="Cronograma físico-financeiro" sheetId="10" r:id="rId3"/>
  </sheets>
  <definedNames>
    <definedName name="_xlnm.Print_Area" localSheetId="2">'Cronograma físico-financeiro'!$A$1:$K$278</definedName>
    <definedName name="_xlnm.Print_Titles" localSheetId="2">'Cronograma físico-financeiro'!$1:$10</definedName>
    <definedName name="_xlnm.Print_Titles" localSheetId="1">'Planilha de cotação'!$1:$10</definedName>
  </definedNames>
  <calcPr calcId="171027"/>
  <extLst>
    <ext xmlns:loext="http://schemas.libreoffice.org/" uri="{7626C862-2A13-11E5-B345-FEFF819CDC9F}">
      <loext:extCalcPr stringRefSyntax="ExcelA1"/>
    </ext>
  </extLst>
</workbook>
</file>

<file path=xl/calcChain.xml><?xml version="1.0" encoding="utf-8"?>
<calcChain xmlns="http://schemas.openxmlformats.org/spreadsheetml/2006/main">
  <c r="J7" i="9" l="1"/>
  <c r="I973" i="9" s="1"/>
  <c r="J973" i="9" s="1"/>
  <c r="I506" i="9" l="1"/>
  <c r="J506" i="9" s="1"/>
  <c r="I893" i="9"/>
  <c r="J893" i="9" s="1"/>
  <c r="I18" i="9"/>
  <c r="J18" i="9" s="1"/>
  <c r="I110" i="9"/>
  <c r="J110" i="9" s="1"/>
  <c r="I116" i="9"/>
  <c r="J116" i="9" s="1"/>
  <c r="I251" i="9"/>
  <c r="J251" i="9" s="1"/>
  <c r="J250" i="9" s="1"/>
  <c r="C126" i="10" s="1"/>
  <c r="I258" i="9"/>
  <c r="J258" i="9" s="1"/>
  <c r="I344" i="9"/>
  <c r="J344" i="9" s="1"/>
  <c r="I517" i="9"/>
  <c r="J517" i="9" s="1"/>
  <c r="I904" i="9"/>
  <c r="J904" i="9" s="1"/>
  <c r="I35" i="9"/>
  <c r="J35" i="9" s="1"/>
  <c r="I266" i="9"/>
  <c r="J266" i="9" s="1"/>
  <c r="I342" i="9"/>
  <c r="J342" i="9" s="1"/>
  <c r="I503" i="9"/>
  <c r="J503" i="9" s="1"/>
  <c r="I75" i="9"/>
  <c r="J75" i="9" s="1"/>
  <c r="I133" i="9"/>
  <c r="J133" i="9" s="1"/>
  <c r="I280" i="9"/>
  <c r="J280" i="9" s="1"/>
  <c r="I381" i="9"/>
  <c r="J381" i="9" s="1"/>
  <c r="I543" i="9"/>
  <c r="J543" i="9" s="1"/>
  <c r="I191" i="9"/>
  <c r="J191" i="9" s="1"/>
  <c r="I298" i="9"/>
  <c r="J298" i="9" s="1"/>
  <c r="I425" i="9"/>
  <c r="J425" i="9" s="1"/>
  <c r="I634" i="9"/>
  <c r="J634" i="9" s="1"/>
  <c r="I82" i="9"/>
  <c r="J82" i="9" s="1"/>
  <c r="I192" i="9"/>
  <c r="J192" i="9" s="1"/>
  <c r="I331" i="9"/>
  <c r="J331" i="9" s="1"/>
  <c r="I676" i="9"/>
  <c r="J676" i="9" s="1"/>
  <c r="I76" i="9"/>
  <c r="J76" i="9" s="1"/>
  <c r="I209" i="9"/>
  <c r="J209" i="9" s="1"/>
  <c r="J208" i="9" s="1"/>
  <c r="C100" i="10" s="1"/>
  <c r="I330" i="9"/>
  <c r="J330" i="9" s="1"/>
  <c r="I447" i="9"/>
  <c r="J447" i="9" s="1"/>
  <c r="I659" i="9"/>
  <c r="J659" i="9" s="1"/>
  <c r="I20" i="9"/>
  <c r="J20" i="9" s="1"/>
  <c r="I89" i="9"/>
  <c r="J89" i="9" s="1"/>
  <c r="I218" i="9"/>
  <c r="J218" i="9" s="1"/>
  <c r="I321" i="9"/>
  <c r="J321" i="9" s="1"/>
  <c r="I446" i="9"/>
  <c r="J446" i="9" s="1"/>
  <c r="I727" i="9"/>
  <c r="J727" i="9" s="1"/>
  <c r="I150" i="9"/>
  <c r="J150" i="9" s="1"/>
  <c r="I233" i="9"/>
  <c r="J233" i="9" s="1"/>
  <c r="I320" i="9"/>
  <c r="J320" i="9" s="1"/>
  <c r="I386" i="9"/>
  <c r="J386" i="9" s="1"/>
  <c r="I459" i="9"/>
  <c r="J459" i="9" s="1"/>
  <c r="I564" i="9"/>
  <c r="J564" i="9" s="1"/>
  <c r="I734" i="9"/>
  <c r="J734" i="9" s="1"/>
  <c r="I50" i="9"/>
  <c r="J50" i="9" s="1"/>
  <c r="I103" i="9"/>
  <c r="J103" i="9" s="1"/>
  <c r="I170" i="9"/>
  <c r="J170" i="9" s="1"/>
  <c r="I236" i="9"/>
  <c r="J236" i="9" s="1"/>
  <c r="I277" i="9"/>
  <c r="J277" i="9" s="1"/>
  <c r="I334" i="9"/>
  <c r="J334" i="9" s="1"/>
  <c r="I407" i="9"/>
  <c r="J407" i="9" s="1"/>
  <c r="I488" i="9"/>
  <c r="J488" i="9" s="1"/>
  <c r="I568" i="9"/>
  <c r="J568" i="9" s="1"/>
  <c r="I775" i="9"/>
  <c r="J775" i="9" s="1"/>
  <c r="I53" i="9"/>
  <c r="J53" i="9" s="1"/>
  <c r="I112" i="9"/>
  <c r="J112" i="9" s="1"/>
  <c r="I173" i="9"/>
  <c r="J173" i="9" s="1"/>
  <c r="I237" i="9"/>
  <c r="J237" i="9" s="1"/>
  <c r="I295" i="9"/>
  <c r="J295" i="9" s="1"/>
  <c r="J294" i="9" s="1"/>
  <c r="C152" i="10" s="1"/>
  <c r="G152" i="10" s="1"/>
  <c r="I354" i="9"/>
  <c r="J354" i="9" s="1"/>
  <c r="I522" i="9"/>
  <c r="J522" i="9" s="1"/>
  <c r="I567" i="9"/>
  <c r="J567" i="9" s="1"/>
  <c r="I815" i="9"/>
  <c r="J815" i="9" s="1"/>
  <c r="I17" i="9"/>
  <c r="J17" i="9" s="1"/>
  <c r="I67" i="9"/>
  <c r="J67" i="9" s="1"/>
  <c r="I187" i="9"/>
  <c r="J187" i="9" s="1"/>
  <c r="I247" i="9"/>
  <c r="J247" i="9" s="1"/>
  <c r="I297" i="9"/>
  <c r="J297" i="9" s="1"/>
  <c r="I353" i="9"/>
  <c r="J353" i="9" s="1"/>
  <c r="I404" i="9"/>
  <c r="J404" i="9" s="1"/>
  <c r="I521" i="9"/>
  <c r="J521" i="9" s="1"/>
  <c r="I628" i="9"/>
  <c r="J628" i="9" s="1"/>
  <c r="J627" i="9" s="1"/>
  <c r="C207" i="10" s="1"/>
  <c r="K207" i="10" s="1"/>
  <c r="I364" i="9"/>
  <c r="J364" i="9" s="1"/>
  <c r="I369" i="9"/>
  <c r="J369" i="9" s="1"/>
  <c r="I424" i="9"/>
  <c r="J424" i="9" s="1"/>
  <c r="I474" i="9"/>
  <c r="J474" i="9" s="1"/>
  <c r="I555" i="9"/>
  <c r="J555" i="9" s="1"/>
  <c r="I826" i="9"/>
  <c r="J826" i="9" s="1"/>
  <c r="I26" i="9"/>
  <c r="J26" i="9" s="1"/>
  <c r="I58" i="9"/>
  <c r="J58" i="9" s="1"/>
  <c r="J57" i="9" s="1"/>
  <c r="C23" i="10" s="1"/>
  <c r="D23" i="10" s="1"/>
  <c r="I102" i="9"/>
  <c r="J102" i="9" s="1"/>
  <c r="I147" i="9"/>
  <c r="J147" i="9" s="1"/>
  <c r="I211" i="9"/>
  <c r="J211" i="9" s="1"/>
  <c r="J210" i="9" s="1"/>
  <c r="C102" i="10" s="1"/>
  <c r="I263" i="9"/>
  <c r="J263" i="9" s="1"/>
  <c r="I332" i="9"/>
  <c r="J332" i="9" s="1"/>
  <c r="I355" i="9"/>
  <c r="J355" i="9" s="1"/>
  <c r="I368" i="9"/>
  <c r="J368" i="9" s="1"/>
  <c r="I437" i="9"/>
  <c r="J437" i="9" s="1"/>
  <c r="I532" i="9"/>
  <c r="J532" i="9" s="1"/>
  <c r="I552" i="9"/>
  <c r="J552" i="9" s="1"/>
  <c r="I661" i="9"/>
  <c r="J661" i="9" s="1"/>
  <c r="I870" i="9"/>
  <c r="J870" i="9" s="1"/>
  <c r="I1004" i="9"/>
  <c r="J1004" i="9" s="1"/>
  <c r="I995" i="9"/>
  <c r="J995" i="9" s="1"/>
  <c r="I974" i="9"/>
  <c r="J974" i="9" s="1"/>
  <c r="I980" i="9"/>
  <c r="J980" i="9" s="1"/>
  <c r="I985" i="9"/>
  <c r="J985" i="9" s="1"/>
  <c r="I949" i="9"/>
  <c r="J949" i="9" s="1"/>
  <c r="I958" i="9"/>
  <c r="J958" i="9" s="1"/>
  <c r="I963" i="9"/>
  <c r="J963" i="9" s="1"/>
  <c r="I916" i="9"/>
  <c r="J916" i="9" s="1"/>
  <c r="I921" i="9"/>
  <c r="J921" i="9" s="1"/>
  <c r="I927" i="9"/>
  <c r="J927" i="9" s="1"/>
  <c r="I932" i="9"/>
  <c r="J932" i="9" s="1"/>
  <c r="I937" i="9"/>
  <c r="J937" i="9" s="1"/>
  <c r="I943" i="9"/>
  <c r="J943" i="9" s="1"/>
  <c r="I907" i="9"/>
  <c r="J907" i="9" s="1"/>
  <c r="I900" i="9"/>
  <c r="J900" i="9" s="1"/>
  <c r="I863" i="9"/>
  <c r="J863" i="9" s="1"/>
  <c r="I867" i="9"/>
  <c r="J867" i="9" s="1"/>
  <c r="I871" i="9"/>
  <c r="J871" i="9" s="1"/>
  <c r="I875" i="9"/>
  <c r="J875" i="9" s="1"/>
  <c r="I827" i="9"/>
  <c r="J827" i="9" s="1"/>
  <c r="I836" i="9"/>
  <c r="J836" i="9" s="1"/>
  <c r="I845" i="9"/>
  <c r="J845" i="9" s="1"/>
  <c r="I854" i="9"/>
  <c r="J854" i="9" s="1"/>
  <c r="I859" i="9"/>
  <c r="J859" i="9" s="1"/>
  <c r="I804" i="9"/>
  <c r="J804" i="9" s="1"/>
  <c r="I808" i="9"/>
  <c r="J808" i="9" s="1"/>
  <c r="I812" i="9"/>
  <c r="J812" i="9" s="1"/>
  <c r="I802" i="9"/>
  <c r="J802" i="9" s="1"/>
  <c r="I780" i="9"/>
  <c r="J780" i="9" s="1"/>
  <c r="I789" i="9"/>
  <c r="J789" i="9" s="1"/>
  <c r="I794" i="9"/>
  <c r="J794" i="9" s="1"/>
  <c r="I761" i="9"/>
  <c r="J761" i="9" s="1"/>
  <c r="I770" i="9"/>
  <c r="J770" i="9" s="1"/>
  <c r="I747" i="9"/>
  <c r="J747" i="9" s="1"/>
  <c r="I751" i="9"/>
  <c r="J751" i="9" s="1"/>
  <c r="I724" i="9"/>
  <c r="J724" i="9" s="1"/>
  <c r="I728" i="9"/>
  <c r="J728" i="9" s="1"/>
  <c r="I732" i="9"/>
  <c r="J732" i="9" s="1"/>
  <c r="I692" i="9"/>
  <c r="J692" i="9" s="1"/>
  <c r="I701" i="9"/>
  <c r="J701" i="9" s="1"/>
  <c r="I706" i="9"/>
  <c r="J706" i="9" s="1"/>
  <c r="I715" i="9"/>
  <c r="J715" i="9" s="1"/>
  <c r="I685" i="9"/>
  <c r="J685" i="9" s="1"/>
  <c r="I662" i="9"/>
  <c r="J662" i="9" s="1"/>
  <c r="I671" i="9"/>
  <c r="J671" i="9" s="1"/>
  <c r="I658" i="9"/>
  <c r="J658" i="9" s="1"/>
  <c r="I637" i="9"/>
  <c r="J637" i="9" s="1"/>
  <c r="I642" i="9"/>
  <c r="J642" i="9" s="1"/>
  <c r="I653" i="9"/>
  <c r="J653" i="9" s="1"/>
  <c r="I591" i="9"/>
  <c r="J591" i="9" s="1"/>
  <c r="I595" i="9"/>
  <c r="J595" i="9" s="1"/>
  <c r="I599" i="9"/>
  <c r="J599" i="9" s="1"/>
  <c r="I603" i="9"/>
  <c r="J603" i="9" s="1"/>
  <c r="I607" i="9"/>
  <c r="J607" i="9" s="1"/>
  <c r="I611" i="9"/>
  <c r="J611" i="9" s="1"/>
  <c r="I615" i="9"/>
  <c r="J615" i="9" s="1"/>
  <c r="I619" i="9"/>
  <c r="J619" i="9" s="1"/>
  <c r="I623" i="9"/>
  <c r="J623" i="9" s="1"/>
  <c r="I590" i="9"/>
  <c r="J590" i="9" s="1"/>
  <c r="I569" i="9"/>
  <c r="J569" i="9" s="1"/>
  <c r="I578" i="9"/>
  <c r="J578" i="9" s="1"/>
  <c r="I1003" i="9"/>
  <c r="J1003" i="9" s="1"/>
  <c r="I994" i="9"/>
  <c r="J994" i="9" s="1"/>
  <c r="I975" i="9"/>
  <c r="J975" i="9" s="1"/>
  <c r="I954" i="9"/>
  <c r="J954" i="9" s="1"/>
  <c r="I959" i="9"/>
  <c r="J959" i="9" s="1"/>
  <c r="I948" i="9"/>
  <c r="J948" i="9" s="1"/>
  <c r="I922" i="9"/>
  <c r="J922" i="9" s="1"/>
  <c r="I938" i="9"/>
  <c r="J938" i="9" s="1"/>
  <c r="I899" i="9"/>
  <c r="J899" i="9" s="1"/>
  <c r="I895" i="9"/>
  <c r="J895" i="9" s="1"/>
  <c r="I882" i="9"/>
  <c r="J882" i="9" s="1"/>
  <c r="I887" i="9"/>
  <c r="J887" i="9" s="1"/>
  <c r="I832" i="9"/>
  <c r="J832" i="9" s="1"/>
  <c r="I841" i="9"/>
  <c r="J841" i="9" s="1"/>
  <c r="I850" i="9"/>
  <c r="J850" i="9" s="1"/>
  <c r="I855" i="9"/>
  <c r="J855" i="9" s="1"/>
  <c r="I821" i="9"/>
  <c r="J821" i="9" s="1"/>
  <c r="I1001" i="9"/>
  <c r="J1001" i="9" s="1"/>
  <c r="I993" i="9"/>
  <c r="J993" i="9" s="1"/>
  <c r="I976" i="9"/>
  <c r="J976" i="9" s="1"/>
  <c r="I981" i="9"/>
  <c r="J981" i="9" s="1"/>
  <c r="I986" i="9"/>
  <c r="J986" i="9" s="1"/>
  <c r="I950" i="9"/>
  <c r="J950" i="9" s="1"/>
  <c r="I955" i="9"/>
  <c r="J955" i="9" s="1"/>
  <c r="I964" i="9"/>
  <c r="J964" i="9" s="1"/>
  <c r="I912" i="9"/>
  <c r="J912" i="9" s="1"/>
  <c r="I917" i="9"/>
  <c r="J917" i="9" s="1"/>
  <c r="I923" i="9"/>
  <c r="J923" i="9" s="1"/>
  <c r="I928" i="9"/>
  <c r="J928" i="9" s="1"/>
  <c r="I933" i="9"/>
  <c r="J933" i="9" s="1"/>
  <c r="I939" i="9"/>
  <c r="J939" i="9" s="1"/>
  <c r="I944" i="9"/>
  <c r="J944" i="9" s="1"/>
  <c r="I906" i="9"/>
  <c r="J906" i="9" s="1"/>
  <c r="I898" i="9"/>
  <c r="J898" i="9" s="1"/>
  <c r="I888" i="9"/>
  <c r="J888" i="9" s="1"/>
  <c r="I864" i="9"/>
  <c r="J864" i="9" s="1"/>
  <c r="I868" i="9"/>
  <c r="J868" i="9" s="1"/>
  <c r="I872" i="9"/>
  <c r="J872" i="9" s="1"/>
  <c r="I876" i="9"/>
  <c r="J876" i="9" s="1"/>
  <c r="I828" i="9"/>
  <c r="J828" i="9" s="1"/>
  <c r="I837" i="9"/>
  <c r="J837" i="9" s="1"/>
  <c r="I846" i="9"/>
  <c r="J846" i="9" s="1"/>
  <c r="I851" i="9"/>
  <c r="J851" i="9" s="1"/>
  <c r="I824" i="9"/>
  <c r="J824" i="9" s="1"/>
  <c r="I805" i="9"/>
  <c r="J805" i="9" s="1"/>
  <c r="I809" i="9"/>
  <c r="J809" i="9" s="1"/>
  <c r="I813" i="9"/>
  <c r="J813" i="9" s="1"/>
  <c r="I781" i="9"/>
  <c r="J781" i="9" s="1"/>
  <c r="I786" i="9"/>
  <c r="J786" i="9" s="1"/>
  <c r="I795" i="9"/>
  <c r="J795" i="9" s="1"/>
  <c r="I762" i="9"/>
  <c r="J762" i="9" s="1"/>
  <c r="I771" i="9"/>
  <c r="J771" i="9" s="1"/>
  <c r="I748" i="9"/>
  <c r="J748" i="9" s="1"/>
  <c r="I752" i="9"/>
  <c r="J752" i="9" s="1"/>
  <c r="I725" i="9"/>
  <c r="J725" i="9" s="1"/>
  <c r="I729" i="9"/>
  <c r="J729" i="9" s="1"/>
  <c r="I722" i="9"/>
  <c r="J722" i="9" s="1"/>
  <c r="I693" i="9"/>
  <c r="J693" i="9" s="1"/>
  <c r="I698" i="9"/>
  <c r="J698" i="9" s="1"/>
  <c r="I707" i="9"/>
  <c r="J707" i="9" s="1"/>
  <c r="I716" i="9"/>
  <c r="J716" i="9" s="1"/>
  <c r="I681" i="9"/>
  <c r="J681" i="9" s="1"/>
  <c r="I663" i="9"/>
  <c r="J663" i="9" s="1"/>
  <c r="I672" i="9"/>
  <c r="J672" i="9" s="1"/>
  <c r="I677" i="9"/>
  <c r="J677" i="9" s="1"/>
  <c r="I633" i="9"/>
  <c r="J633" i="9" s="1"/>
  <c r="I638" i="9"/>
  <c r="J638" i="9" s="1"/>
  <c r="I649" i="9"/>
  <c r="J649" i="9" s="1"/>
  <c r="I654" i="9"/>
  <c r="J654" i="9" s="1"/>
  <c r="I592" i="9"/>
  <c r="J592" i="9" s="1"/>
  <c r="I596" i="9"/>
  <c r="J596" i="9" s="1"/>
  <c r="I600" i="9"/>
  <c r="J600" i="9" s="1"/>
  <c r="I604" i="9"/>
  <c r="J604" i="9" s="1"/>
  <c r="I608" i="9"/>
  <c r="J608" i="9" s="1"/>
  <c r="I612" i="9"/>
  <c r="J612" i="9" s="1"/>
  <c r="I616" i="9"/>
  <c r="J616" i="9" s="1"/>
  <c r="I620" i="9"/>
  <c r="J620" i="9" s="1"/>
  <c r="I624" i="9"/>
  <c r="J624" i="9" s="1"/>
  <c r="I570" i="9"/>
  <c r="J570" i="9" s="1"/>
  <c r="I579" i="9"/>
  <c r="J579" i="9" s="1"/>
  <c r="I584" i="9"/>
  <c r="J584" i="9" s="1"/>
  <c r="I997" i="9"/>
  <c r="J997" i="9" s="1"/>
  <c r="I977" i="9"/>
  <c r="J977" i="9" s="1"/>
  <c r="I952" i="9"/>
  <c r="J952" i="9" s="1"/>
  <c r="I960" i="9"/>
  <c r="J960" i="9" s="1"/>
  <c r="I966" i="9"/>
  <c r="J966" i="9" s="1"/>
  <c r="I919" i="9"/>
  <c r="J919" i="9" s="1"/>
  <c r="I926" i="9"/>
  <c r="J926" i="9" s="1"/>
  <c r="I886" i="9"/>
  <c r="J886" i="9" s="1"/>
  <c r="I840" i="9"/>
  <c r="J840" i="9" s="1"/>
  <c r="I848" i="9"/>
  <c r="J848" i="9" s="1"/>
  <c r="I856" i="9"/>
  <c r="J856" i="9" s="1"/>
  <c r="I806" i="9"/>
  <c r="J806" i="9" s="1"/>
  <c r="I778" i="9"/>
  <c r="J778" i="9" s="1"/>
  <c r="I790" i="9"/>
  <c r="J790" i="9" s="1"/>
  <c r="I796" i="9"/>
  <c r="J796" i="9" s="1"/>
  <c r="I755" i="9"/>
  <c r="J755" i="9" s="1"/>
  <c r="I768" i="9"/>
  <c r="J768" i="9" s="1"/>
  <c r="I746" i="9"/>
  <c r="J746" i="9" s="1"/>
  <c r="I723" i="9"/>
  <c r="J723" i="9" s="1"/>
  <c r="I690" i="9"/>
  <c r="J690" i="9" s="1"/>
  <c r="I702" i="9"/>
  <c r="J702" i="9" s="1"/>
  <c r="I708" i="9"/>
  <c r="J708" i="9" s="1"/>
  <c r="I714" i="9"/>
  <c r="J714" i="9" s="1"/>
  <c r="I720" i="9"/>
  <c r="J720" i="9" s="1"/>
  <c r="I678" i="9"/>
  <c r="J678" i="9" s="1"/>
  <c r="I643" i="9"/>
  <c r="J643" i="9" s="1"/>
  <c r="I650" i="9"/>
  <c r="J650" i="9" s="1"/>
  <c r="I631" i="9"/>
  <c r="J631" i="9" s="1"/>
  <c r="I601" i="9"/>
  <c r="J601" i="9" s="1"/>
  <c r="I606" i="9"/>
  <c r="J606" i="9" s="1"/>
  <c r="I617" i="9"/>
  <c r="J617" i="9" s="1"/>
  <c r="I622" i="9"/>
  <c r="J622" i="9" s="1"/>
  <c r="I565" i="9"/>
  <c r="J565" i="9" s="1"/>
  <c r="I571" i="9"/>
  <c r="J571" i="9" s="1"/>
  <c r="I577" i="9"/>
  <c r="J577" i="9" s="1"/>
  <c r="I583" i="9"/>
  <c r="J583" i="9" s="1"/>
  <c r="I556" i="9"/>
  <c r="J556" i="9" s="1"/>
  <c r="I561" i="9"/>
  <c r="J561" i="9" s="1"/>
  <c r="I502" i="9"/>
  <c r="J502" i="9" s="1"/>
  <c r="I511" i="9"/>
  <c r="J511" i="9" s="1"/>
  <c r="I520" i="9"/>
  <c r="J520" i="9" s="1"/>
  <c r="I525" i="9"/>
  <c r="J525" i="9" s="1"/>
  <c r="I534" i="9"/>
  <c r="J534" i="9" s="1"/>
  <c r="I473" i="9"/>
  <c r="J473" i="9" s="1"/>
  <c r="I478" i="9"/>
  <c r="J478" i="9" s="1"/>
  <c r="I487" i="9"/>
  <c r="J487" i="9" s="1"/>
  <c r="I449" i="9"/>
  <c r="J449" i="9" s="1"/>
  <c r="I1000" i="9"/>
  <c r="J1000" i="9" s="1"/>
  <c r="I984" i="9"/>
  <c r="J984" i="9" s="1"/>
  <c r="I961" i="9"/>
  <c r="J961" i="9" s="1"/>
  <c r="I913" i="9"/>
  <c r="J913" i="9" s="1"/>
  <c r="I941" i="9"/>
  <c r="J941" i="9" s="1"/>
  <c r="I902" i="9"/>
  <c r="J902" i="9" s="1"/>
  <c r="I891" i="9"/>
  <c r="J891" i="9" s="1"/>
  <c r="I830" i="9"/>
  <c r="J830" i="9" s="1"/>
  <c r="I998" i="9"/>
  <c r="J998" i="9" s="1"/>
  <c r="I988" i="9"/>
  <c r="J988" i="9" s="1"/>
  <c r="I962" i="9"/>
  <c r="J962" i="9" s="1"/>
  <c r="I915" i="9"/>
  <c r="J915" i="9" s="1"/>
  <c r="I935" i="9"/>
  <c r="J935" i="9" s="1"/>
  <c r="I945" i="9"/>
  <c r="J945" i="9" s="1"/>
  <c r="I892" i="9"/>
  <c r="J892" i="9" s="1"/>
  <c r="I881" i="9"/>
  <c r="J881" i="9" s="1"/>
  <c r="I862" i="9"/>
  <c r="J862" i="9" s="1"/>
  <c r="I861" i="9"/>
  <c r="J861" i="9" s="1"/>
  <c r="I833" i="9"/>
  <c r="J833" i="9" s="1"/>
  <c r="I842" i="9"/>
  <c r="J842" i="9" s="1"/>
  <c r="I849" i="9"/>
  <c r="J849" i="9" s="1"/>
  <c r="I817" i="9"/>
  <c r="J817" i="9" s="1"/>
  <c r="I810" i="9"/>
  <c r="J810" i="9" s="1"/>
  <c r="I776" i="9"/>
  <c r="J776" i="9" s="1"/>
  <c r="I783" i="9"/>
  <c r="J783" i="9" s="1"/>
  <c r="I791" i="9"/>
  <c r="J791" i="9" s="1"/>
  <c r="I797" i="9"/>
  <c r="J797" i="9" s="1"/>
  <c r="I758" i="9"/>
  <c r="J758" i="9" s="1"/>
  <c r="I772" i="9"/>
  <c r="J772" i="9" s="1"/>
  <c r="I750" i="9"/>
  <c r="J750" i="9" s="1"/>
  <c r="I738" i="9"/>
  <c r="J738" i="9" s="1"/>
  <c r="I730" i="9"/>
  <c r="J730" i="9" s="1"/>
  <c r="I699" i="9"/>
  <c r="J699" i="9" s="1"/>
  <c r="I705" i="9"/>
  <c r="J705" i="9" s="1"/>
  <c r="I719" i="9"/>
  <c r="J719" i="9" s="1"/>
  <c r="I660" i="9"/>
  <c r="J660" i="9" s="1"/>
  <c r="I667" i="9"/>
  <c r="J667" i="9" s="1"/>
  <c r="I674" i="9"/>
  <c r="J674" i="9" s="1"/>
  <c r="I632" i="9"/>
  <c r="J632" i="9" s="1"/>
  <c r="I640" i="9"/>
  <c r="J640" i="9" s="1"/>
  <c r="I648" i="9"/>
  <c r="J648" i="9" s="1"/>
  <c r="I656" i="9"/>
  <c r="J656" i="9" s="1"/>
  <c r="I602" i="9"/>
  <c r="J602" i="9" s="1"/>
  <c r="I614" i="9"/>
  <c r="J614" i="9" s="1"/>
  <c r="I626" i="9"/>
  <c r="J626" i="9" s="1"/>
  <c r="I585" i="9"/>
  <c r="J585" i="9" s="1"/>
  <c r="I559" i="9"/>
  <c r="J559" i="9" s="1"/>
  <c r="I542" i="9"/>
  <c r="J542" i="9" s="1"/>
  <c r="I497" i="9"/>
  <c r="J497" i="9" s="1"/>
  <c r="I513" i="9"/>
  <c r="J513" i="9" s="1"/>
  <c r="I518" i="9"/>
  <c r="J518" i="9" s="1"/>
  <c r="I523" i="9"/>
  <c r="J523" i="9" s="1"/>
  <c r="I528" i="9"/>
  <c r="J528" i="9" s="1"/>
  <c r="I495" i="9"/>
  <c r="J495" i="9" s="1"/>
  <c r="I470" i="9"/>
  <c r="J470" i="9" s="1"/>
  <c r="I475" i="9"/>
  <c r="J475" i="9" s="1"/>
  <c r="I480" i="9"/>
  <c r="J480" i="9" s="1"/>
  <c r="I485" i="9"/>
  <c r="J485" i="9" s="1"/>
  <c r="I462" i="9"/>
  <c r="J462" i="9" s="1"/>
  <c r="I445" i="9"/>
  <c r="J445" i="9" s="1"/>
  <c r="I450" i="9"/>
  <c r="J450" i="9" s="1"/>
  <c r="I434" i="9"/>
  <c r="J434" i="9" s="1"/>
  <c r="I422" i="9"/>
  <c r="J422" i="9" s="1"/>
  <c r="I426" i="9"/>
  <c r="J426" i="9" s="1"/>
  <c r="I414" i="9"/>
  <c r="J414" i="9" s="1"/>
  <c r="I400" i="9"/>
  <c r="J400" i="9" s="1"/>
  <c r="I405" i="9"/>
  <c r="J405" i="9" s="1"/>
  <c r="I392" i="9"/>
  <c r="J392" i="9" s="1"/>
  <c r="I382" i="9"/>
  <c r="J382" i="9" s="1"/>
  <c r="I991" i="9"/>
  <c r="J991" i="9" s="1"/>
  <c r="I983" i="9"/>
  <c r="J983" i="9" s="1"/>
  <c r="I956" i="9"/>
  <c r="J956" i="9" s="1"/>
  <c r="I936" i="9"/>
  <c r="J936" i="9" s="1"/>
  <c r="I908" i="9"/>
  <c r="J908" i="9" s="1"/>
  <c r="I896" i="9"/>
  <c r="J896" i="9" s="1"/>
  <c r="I873" i="9"/>
  <c r="J873" i="9" s="1"/>
  <c r="I818" i="9"/>
  <c r="J818" i="9" s="1"/>
  <c r="I814" i="9"/>
  <c r="J814" i="9" s="1"/>
  <c r="I788" i="9"/>
  <c r="J788" i="9" s="1"/>
  <c r="I766" i="9"/>
  <c r="J766" i="9" s="1"/>
  <c r="I735" i="9"/>
  <c r="J735" i="9" s="1"/>
  <c r="I742" i="9"/>
  <c r="J742" i="9" s="1"/>
  <c r="I691" i="9"/>
  <c r="J691" i="9" s="1"/>
  <c r="I664" i="9"/>
  <c r="J664" i="9" s="1"/>
  <c r="I673" i="9"/>
  <c r="J673" i="9" s="1"/>
  <c r="I641" i="9"/>
  <c r="J641" i="9" s="1"/>
  <c r="I651" i="9"/>
  <c r="J651" i="9" s="1"/>
  <c r="I613" i="9"/>
  <c r="J613" i="9" s="1"/>
  <c r="I587" i="9"/>
  <c r="J587" i="9" s="1"/>
  <c r="I541" i="9"/>
  <c r="J541" i="9" s="1"/>
  <c r="I546" i="9"/>
  <c r="J546" i="9" s="1"/>
  <c r="I498" i="9"/>
  <c r="J498" i="9" s="1"/>
  <c r="I515" i="9"/>
  <c r="J515" i="9" s="1"/>
  <c r="I527" i="9"/>
  <c r="J527" i="9" s="1"/>
  <c r="I533" i="9"/>
  <c r="J533" i="9" s="1"/>
  <c r="I465" i="9"/>
  <c r="J465" i="9" s="1"/>
  <c r="I471" i="9"/>
  <c r="J471" i="9" s="1"/>
  <c r="I483" i="9"/>
  <c r="J483" i="9" s="1"/>
  <c r="I461" i="9"/>
  <c r="J461" i="9" s="1"/>
  <c r="I444" i="9"/>
  <c r="J444" i="9" s="1"/>
  <c r="I451" i="9"/>
  <c r="J451" i="9" s="1"/>
  <c r="I420" i="9"/>
  <c r="J420" i="9" s="1"/>
  <c r="I418" i="9"/>
  <c r="J418" i="9" s="1"/>
  <c r="I406" i="9"/>
  <c r="J406" i="9" s="1"/>
  <c r="I389" i="9"/>
  <c r="J389" i="9" s="1"/>
  <c r="I394" i="9"/>
  <c r="J394" i="9" s="1"/>
  <c r="I374" i="9"/>
  <c r="J374" i="9" s="1"/>
  <c r="I379" i="9"/>
  <c r="J379" i="9" s="1"/>
  <c r="I343" i="9"/>
  <c r="J343" i="9" s="1"/>
  <c r="I352" i="9"/>
  <c r="J352" i="9" s="1"/>
  <c r="I361" i="9"/>
  <c r="J361" i="9" s="1"/>
  <c r="I313" i="9"/>
  <c r="J313" i="9" s="1"/>
  <c r="I322" i="9"/>
  <c r="J322" i="9" s="1"/>
  <c r="I327" i="9"/>
  <c r="J327" i="9" s="1"/>
  <c r="I305" i="9"/>
  <c r="J305" i="9" s="1"/>
  <c r="I300" i="9"/>
  <c r="J300" i="9" s="1"/>
  <c r="I286" i="9"/>
  <c r="J286" i="9" s="1"/>
  <c r="J285" i="9" s="1"/>
  <c r="C144" i="10" s="1"/>
  <c r="J144" i="10" s="1"/>
  <c r="I278" i="9"/>
  <c r="J278" i="9" s="1"/>
  <c r="I269" i="9"/>
  <c r="J269" i="9" s="1"/>
  <c r="I265" i="9"/>
  <c r="J265" i="9" s="1"/>
  <c r="I239" i="9"/>
  <c r="J239" i="9" s="1"/>
  <c r="I227" i="9"/>
  <c r="J227" i="9" s="1"/>
  <c r="I219" i="9"/>
  <c r="J219" i="9" s="1"/>
  <c r="I206" i="9"/>
  <c r="J206" i="9" s="1"/>
  <c r="I194" i="9"/>
  <c r="J194" i="9" s="1"/>
  <c r="I178" i="9"/>
  <c r="J178" i="9" s="1"/>
  <c r="I168" i="9"/>
  <c r="J168" i="9" s="1"/>
  <c r="J167" i="9" s="1"/>
  <c r="C74" i="10" s="1"/>
  <c r="I74" i="10" s="1"/>
  <c r="I155" i="9"/>
  <c r="J155" i="9" s="1"/>
  <c r="I130" i="9"/>
  <c r="J130" i="9" s="1"/>
  <c r="I134" i="9"/>
  <c r="J134" i="9" s="1"/>
  <c r="I111" i="9"/>
  <c r="J111" i="9" s="1"/>
  <c r="I101" i="9"/>
  <c r="J101" i="9" s="1"/>
  <c r="I86" i="9"/>
  <c r="J86" i="9" s="1"/>
  <c r="I90" i="9"/>
  <c r="J90" i="9" s="1"/>
  <c r="I55" i="9"/>
  <c r="J55" i="9" s="1"/>
  <c r="I36" i="9"/>
  <c r="J36" i="9" s="1"/>
  <c r="I41" i="9"/>
  <c r="J41" i="9" s="1"/>
  <c r="I19" i="9"/>
  <c r="J19" i="9" s="1"/>
  <c r="I24" i="9"/>
  <c r="J24" i="9" s="1"/>
  <c r="I990" i="9"/>
  <c r="J990" i="9" s="1"/>
  <c r="I987" i="9"/>
  <c r="J987" i="9" s="1"/>
  <c r="I967" i="9"/>
  <c r="J967" i="9" s="1"/>
  <c r="I924" i="9"/>
  <c r="J924" i="9" s="1"/>
  <c r="I905" i="9"/>
  <c r="J905" i="9" s="1"/>
  <c r="I880" i="9"/>
  <c r="J880" i="9" s="1"/>
  <c r="I831" i="9"/>
  <c r="J831" i="9" s="1"/>
  <c r="I843" i="9"/>
  <c r="J843" i="9" s="1"/>
  <c r="I852" i="9"/>
  <c r="J852" i="9" s="1"/>
  <c r="I782" i="9"/>
  <c r="J782" i="9" s="1"/>
  <c r="I798" i="9"/>
  <c r="J798" i="9" s="1"/>
  <c r="I759" i="9"/>
  <c r="J759" i="9" s="1"/>
  <c r="I767" i="9"/>
  <c r="J767" i="9" s="1"/>
  <c r="I700" i="9"/>
  <c r="J700" i="9" s="1"/>
  <c r="I684" i="9"/>
  <c r="J684" i="9" s="1"/>
  <c r="I665" i="9"/>
  <c r="J665" i="9" s="1"/>
  <c r="I593" i="9"/>
  <c r="J593" i="9" s="1"/>
  <c r="I621" i="9"/>
  <c r="J621" i="9" s="1"/>
  <c r="I566" i="9"/>
  <c r="J566" i="9" s="1"/>
  <c r="I573" i="9"/>
  <c r="J573" i="9" s="1"/>
  <c r="I581" i="9"/>
  <c r="J581" i="9" s="1"/>
  <c r="I999" i="9"/>
  <c r="J999" i="9" s="1"/>
  <c r="I982" i="9"/>
  <c r="J982" i="9" s="1"/>
  <c r="I918" i="9"/>
  <c r="J918" i="9" s="1"/>
  <c r="I934" i="9"/>
  <c r="J934" i="9" s="1"/>
  <c r="I901" i="9"/>
  <c r="J901" i="9" s="1"/>
  <c r="I835" i="9"/>
  <c r="J835" i="9" s="1"/>
  <c r="I847" i="9"/>
  <c r="J847" i="9" s="1"/>
  <c r="I858" i="9"/>
  <c r="J858" i="9" s="1"/>
  <c r="I800" i="9"/>
  <c r="J800" i="9" s="1"/>
  <c r="I763" i="9"/>
  <c r="J763" i="9" s="1"/>
  <c r="I754" i="9"/>
  <c r="J754" i="9" s="1"/>
  <c r="I737" i="9"/>
  <c r="J737" i="9" s="1"/>
  <c r="I726" i="9"/>
  <c r="J726" i="9" s="1"/>
  <c r="I703" i="9"/>
  <c r="J703" i="9" s="1"/>
  <c r="I712" i="9"/>
  <c r="J712" i="9" s="1"/>
  <c r="I683" i="9"/>
  <c r="J683" i="9" s="1"/>
  <c r="I668" i="9"/>
  <c r="J668" i="9" s="1"/>
  <c r="I597" i="9"/>
  <c r="J597" i="9" s="1"/>
  <c r="I605" i="9"/>
  <c r="J605" i="9" s="1"/>
  <c r="I572" i="9"/>
  <c r="J572" i="9" s="1"/>
  <c r="I582" i="9"/>
  <c r="J582" i="9" s="1"/>
  <c r="I553" i="9"/>
  <c r="J553" i="9" s="1"/>
  <c r="I545" i="9"/>
  <c r="J545" i="9" s="1"/>
  <c r="I496" i="9"/>
  <c r="J496" i="9" s="1"/>
  <c r="I504" i="9"/>
  <c r="J504" i="9" s="1"/>
  <c r="I524" i="9"/>
  <c r="J524" i="9" s="1"/>
  <c r="I531" i="9"/>
  <c r="J531" i="9" s="1"/>
  <c r="I477" i="9"/>
  <c r="J477" i="9" s="1"/>
  <c r="I484" i="9"/>
  <c r="J484" i="9" s="1"/>
  <c r="I491" i="9"/>
  <c r="J491" i="9" s="1"/>
  <c r="I448" i="9"/>
  <c r="J448" i="9" s="1"/>
  <c r="I455" i="9"/>
  <c r="J455" i="9" s="1"/>
  <c r="I435" i="9"/>
  <c r="J435" i="9" s="1"/>
  <c r="I412" i="9"/>
  <c r="J412" i="9" s="1"/>
  <c r="I403" i="9"/>
  <c r="J403" i="9" s="1"/>
  <c r="I396" i="9"/>
  <c r="J396" i="9" s="1"/>
  <c r="I393" i="9"/>
  <c r="J393" i="9" s="1"/>
  <c r="I372" i="9"/>
  <c r="J372" i="9" s="1"/>
  <c r="I335" i="9"/>
  <c r="J335" i="9" s="1"/>
  <c r="I340" i="9"/>
  <c r="J340" i="9" s="1"/>
  <c r="I345" i="9"/>
  <c r="J345" i="9" s="1"/>
  <c r="I319" i="9"/>
  <c r="J319" i="9" s="1"/>
  <c r="I324" i="9"/>
  <c r="J324" i="9" s="1"/>
  <c r="I329" i="9"/>
  <c r="J329" i="9" s="1"/>
  <c r="I299" i="9"/>
  <c r="J299" i="9" s="1"/>
  <c r="I288" i="9"/>
  <c r="J288" i="9" s="1"/>
  <c r="I270" i="9"/>
  <c r="J270" i="9" s="1"/>
  <c r="I229" i="9"/>
  <c r="J229" i="9" s="1"/>
  <c r="J228" i="9" s="1"/>
  <c r="C114" i="10" s="1"/>
  <c r="H114" i="10" s="1"/>
  <c r="I201" i="9"/>
  <c r="J201" i="9" s="1"/>
  <c r="J200" i="9" s="1"/>
  <c r="C92" i="10" s="1"/>
  <c r="H92" i="10" s="1"/>
  <c r="I171" i="9"/>
  <c r="J171" i="9" s="1"/>
  <c r="I158" i="9"/>
  <c r="J158" i="9" s="1"/>
  <c r="I142" i="9"/>
  <c r="J142" i="9" s="1"/>
  <c r="I135" i="9"/>
  <c r="J135" i="9" s="1"/>
  <c r="I118" i="9"/>
  <c r="J118" i="9" s="1"/>
  <c r="I91" i="9"/>
  <c r="J91" i="9" s="1"/>
  <c r="I79" i="9"/>
  <c r="J79" i="9" s="1"/>
  <c r="I70" i="9"/>
  <c r="J70" i="9" s="1"/>
  <c r="I48" i="9"/>
  <c r="J48" i="9" s="1"/>
  <c r="I31" i="9"/>
  <c r="J31" i="9" s="1"/>
  <c r="I37" i="9"/>
  <c r="J37" i="9" s="1"/>
  <c r="I43" i="9"/>
  <c r="J43" i="9" s="1"/>
  <c r="I12" i="9"/>
  <c r="J12" i="9" s="1"/>
  <c r="I996" i="9"/>
  <c r="J996" i="9" s="1"/>
  <c r="I889" i="9"/>
  <c r="J889" i="9" s="1"/>
  <c r="I874" i="9"/>
  <c r="J874" i="9" s="1"/>
  <c r="I819" i="9"/>
  <c r="J819" i="9" s="1"/>
  <c r="I779" i="9"/>
  <c r="J779" i="9" s="1"/>
  <c r="I764" i="9"/>
  <c r="J764" i="9" s="1"/>
  <c r="I739" i="9"/>
  <c r="J739" i="9" s="1"/>
  <c r="I694" i="9"/>
  <c r="J694" i="9" s="1"/>
  <c r="I713" i="9"/>
  <c r="J713" i="9" s="1"/>
  <c r="I669" i="9"/>
  <c r="J669" i="9" s="1"/>
  <c r="I644" i="9"/>
  <c r="J644" i="9" s="1"/>
  <c r="I655" i="9"/>
  <c r="J655" i="9" s="1"/>
  <c r="I625" i="9"/>
  <c r="J625" i="9" s="1"/>
  <c r="I574" i="9"/>
  <c r="J574" i="9" s="1"/>
  <c r="I554" i="9"/>
  <c r="J554" i="9" s="1"/>
  <c r="I562" i="9"/>
  <c r="J562" i="9" s="1"/>
  <c r="I505" i="9"/>
  <c r="J505" i="9" s="1"/>
  <c r="I538" i="9"/>
  <c r="J538" i="9" s="1"/>
  <c r="I464" i="9"/>
  <c r="J464" i="9" s="1"/>
  <c r="I442" i="9"/>
  <c r="J442" i="9" s="1"/>
  <c r="I456" i="9"/>
  <c r="J456" i="9" s="1"/>
  <c r="I436" i="9"/>
  <c r="J436" i="9" s="1"/>
  <c r="I421" i="9"/>
  <c r="J421" i="9" s="1"/>
  <c r="I410" i="9"/>
  <c r="J410" i="9" s="1"/>
  <c r="J409" i="9" s="1"/>
  <c r="C178" i="10" s="1"/>
  <c r="J178" i="10" s="1"/>
  <c r="I387" i="9"/>
  <c r="J387" i="9" s="1"/>
  <c r="I367" i="9"/>
  <c r="J367" i="9" s="1"/>
  <c r="I346" i="9"/>
  <c r="J346" i="9" s="1"/>
  <c r="I351" i="9"/>
  <c r="J351" i="9" s="1"/>
  <c r="I356" i="9"/>
  <c r="J356" i="9" s="1"/>
  <c r="I992" i="9"/>
  <c r="J992" i="9" s="1"/>
  <c r="I951" i="9"/>
  <c r="J951" i="9" s="1"/>
  <c r="I914" i="9"/>
  <c r="J914" i="9" s="1"/>
  <c r="I940" i="9"/>
  <c r="J940" i="9" s="1"/>
  <c r="I894" i="9"/>
  <c r="J894" i="9" s="1"/>
  <c r="I869" i="9"/>
  <c r="J869" i="9" s="1"/>
  <c r="I853" i="9"/>
  <c r="J853" i="9" s="1"/>
  <c r="I793" i="9"/>
  <c r="J793" i="9" s="1"/>
  <c r="I749" i="9"/>
  <c r="J749" i="9" s="1"/>
  <c r="I741" i="9"/>
  <c r="J741" i="9" s="1"/>
  <c r="I704" i="9"/>
  <c r="J704" i="9" s="1"/>
  <c r="I718" i="9"/>
  <c r="J718" i="9" s="1"/>
  <c r="I679" i="9"/>
  <c r="J679" i="9" s="1"/>
  <c r="I646" i="9"/>
  <c r="J646" i="9" s="1"/>
  <c r="I594" i="9"/>
  <c r="J594" i="9" s="1"/>
  <c r="I609" i="9"/>
  <c r="J609" i="9" s="1"/>
  <c r="I557" i="9"/>
  <c r="J557" i="9" s="1"/>
  <c r="I544" i="9"/>
  <c r="J544" i="9" s="1"/>
  <c r="I499" i="9"/>
  <c r="J499" i="9" s="1"/>
  <c r="I507" i="9"/>
  <c r="J507" i="9" s="1"/>
  <c r="I516" i="9"/>
  <c r="J516" i="9" s="1"/>
  <c r="I526" i="9"/>
  <c r="J526" i="9" s="1"/>
  <c r="I535" i="9"/>
  <c r="J535" i="9" s="1"/>
  <c r="I468" i="9"/>
  <c r="J468" i="9" s="1"/>
  <c r="I479" i="9"/>
  <c r="J479" i="9" s="1"/>
  <c r="I458" i="9"/>
  <c r="J458" i="9" s="1"/>
  <c r="I432" i="9"/>
  <c r="J432" i="9" s="1"/>
  <c r="I419" i="9"/>
  <c r="J419" i="9" s="1"/>
  <c r="I427" i="9"/>
  <c r="J427" i="9" s="1"/>
  <c r="I399" i="9"/>
  <c r="J399" i="9" s="1"/>
  <c r="I408" i="9"/>
  <c r="J408" i="9" s="1"/>
  <c r="I377" i="9"/>
  <c r="J377" i="9" s="1"/>
  <c r="I370" i="9"/>
  <c r="J370" i="9" s="1"/>
  <c r="I341" i="9"/>
  <c r="J341" i="9" s="1"/>
  <c r="I348" i="9"/>
  <c r="J348" i="9" s="1"/>
  <c r="I362" i="9"/>
  <c r="J362" i="9" s="1"/>
  <c r="I315" i="9"/>
  <c r="J315" i="9" s="1"/>
  <c r="I326" i="9"/>
  <c r="J326" i="9" s="1"/>
  <c r="I302" i="9"/>
  <c r="J302" i="9" s="1"/>
  <c r="I289" i="9"/>
  <c r="J289" i="9" s="1"/>
  <c r="I279" i="9"/>
  <c r="J279" i="9" s="1"/>
  <c r="I271" i="9"/>
  <c r="J271" i="9" s="1"/>
  <c r="I261" i="9"/>
  <c r="J261" i="9" s="1"/>
  <c r="J260" i="9" s="1"/>
  <c r="C132" i="10" s="1"/>
  <c r="J132" i="10" s="1"/>
  <c r="I253" i="9"/>
  <c r="J253" i="9" s="1"/>
  <c r="I244" i="9"/>
  <c r="J244" i="9" s="1"/>
  <c r="I232" i="9"/>
  <c r="J232" i="9" s="1"/>
  <c r="I220" i="9"/>
  <c r="J220" i="9" s="1"/>
  <c r="I199" i="9"/>
  <c r="J199" i="9" s="1"/>
  <c r="I186" i="9"/>
  <c r="J186" i="9" s="1"/>
  <c r="I181" i="9"/>
  <c r="J181" i="9" s="1"/>
  <c r="I164" i="9"/>
  <c r="J164" i="9" s="1"/>
  <c r="I149" i="9"/>
  <c r="J149" i="9" s="1"/>
  <c r="I129" i="9"/>
  <c r="J129" i="9" s="1"/>
  <c r="I122" i="9"/>
  <c r="J122" i="9" s="1"/>
  <c r="I114" i="9"/>
  <c r="J114" i="9" s="1"/>
  <c r="I98" i="9"/>
  <c r="J98" i="9" s="1"/>
  <c r="I93" i="9"/>
  <c r="J93" i="9" s="1"/>
  <c r="I71" i="9"/>
  <c r="J71" i="9" s="1"/>
  <c r="I66" i="9"/>
  <c r="J66" i="9" s="1"/>
  <c r="I56" i="9"/>
  <c r="J56" i="9" s="1"/>
  <c r="I953" i="9"/>
  <c r="J953" i="9" s="1"/>
  <c r="I920" i="9"/>
  <c r="J920" i="9" s="1"/>
  <c r="I942" i="9"/>
  <c r="J942" i="9" s="1"/>
  <c r="I884" i="9"/>
  <c r="J884" i="9" s="1"/>
  <c r="I839" i="9"/>
  <c r="J839" i="9" s="1"/>
  <c r="I784" i="9"/>
  <c r="J784" i="9" s="1"/>
  <c r="I765" i="9"/>
  <c r="J765" i="9" s="1"/>
  <c r="I688" i="9"/>
  <c r="J688" i="9" s="1"/>
  <c r="I635" i="9"/>
  <c r="J635" i="9" s="1"/>
  <c r="I598" i="9"/>
  <c r="J598" i="9" s="1"/>
  <c r="I610" i="9"/>
  <c r="J610" i="9" s="1"/>
  <c r="I575" i="9"/>
  <c r="J575" i="9" s="1"/>
  <c r="I547" i="9"/>
  <c r="J547" i="9" s="1"/>
  <c r="I500" i="9"/>
  <c r="J500" i="9" s="1"/>
  <c r="I509" i="9"/>
  <c r="J509" i="9" s="1"/>
  <c r="I519" i="9"/>
  <c r="J519" i="9" s="1"/>
  <c r="I536" i="9"/>
  <c r="J536" i="9" s="1"/>
  <c r="I472" i="9"/>
  <c r="J472" i="9" s="1"/>
  <c r="I489" i="9"/>
  <c r="J489" i="9" s="1"/>
  <c r="I443" i="9"/>
  <c r="J443" i="9" s="1"/>
  <c r="I452" i="9"/>
  <c r="J452" i="9" s="1"/>
  <c r="I433" i="9"/>
  <c r="J433" i="9" s="1"/>
  <c r="I428" i="9"/>
  <c r="J428" i="9" s="1"/>
  <c r="I401" i="9"/>
  <c r="J401" i="9" s="1"/>
  <c r="I388" i="9"/>
  <c r="J388" i="9" s="1"/>
  <c r="I383" i="9"/>
  <c r="J383" i="9" s="1"/>
  <c r="I378" i="9"/>
  <c r="J378" i="9" s="1"/>
  <c r="I336" i="9"/>
  <c r="J336" i="9" s="1"/>
  <c r="I349" i="9"/>
  <c r="J349" i="9" s="1"/>
  <c r="I357" i="9"/>
  <c r="J357" i="9" s="1"/>
  <c r="I363" i="9"/>
  <c r="J363" i="9" s="1"/>
  <c r="I316" i="9"/>
  <c r="J316" i="9" s="1"/>
  <c r="I328" i="9"/>
  <c r="J328" i="9" s="1"/>
  <c r="I309" i="9"/>
  <c r="J309" i="9" s="1"/>
  <c r="I283" i="9"/>
  <c r="J283" i="9" s="1"/>
  <c r="I268" i="9"/>
  <c r="J268" i="9" s="1"/>
  <c r="I255" i="9"/>
  <c r="J255" i="9" s="1"/>
  <c r="I248" i="9"/>
  <c r="J248" i="9" s="1"/>
  <c r="I245" i="9"/>
  <c r="J245" i="9" s="1"/>
  <c r="I226" i="9"/>
  <c r="J226" i="9" s="1"/>
  <c r="I215" i="9"/>
  <c r="J215" i="9" s="1"/>
  <c r="J214" i="9" s="1"/>
  <c r="C106" i="10" s="1"/>
  <c r="I106" i="10" s="1"/>
  <c r="I188" i="9"/>
  <c r="J188" i="9" s="1"/>
  <c r="I177" i="9"/>
  <c r="J177" i="9" s="1"/>
  <c r="I161" i="9"/>
  <c r="J161" i="9" s="1"/>
  <c r="I146" i="9"/>
  <c r="J146" i="9" s="1"/>
  <c r="I131" i="9"/>
  <c r="J131" i="9" s="1"/>
  <c r="I136" i="9"/>
  <c r="J136" i="9" s="1"/>
  <c r="I120" i="9"/>
  <c r="J120" i="9" s="1"/>
  <c r="I107" i="9"/>
  <c r="J107" i="9" s="1"/>
  <c r="I105" i="9"/>
  <c r="J105" i="9" s="1"/>
  <c r="I80" i="9"/>
  <c r="J80" i="9" s="1"/>
  <c r="I72" i="9"/>
  <c r="J72" i="9" s="1"/>
  <c r="I52" i="9"/>
  <c r="J52" i="9" s="1"/>
  <c r="I29" i="9"/>
  <c r="J29" i="9" s="1"/>
  <c r="I14" i="9"/>
  <c r="J14" i="9" s="1"/>
  <c r="I978" i="9"/>
  <c r="J978" i="9" s="1"/>
  <c r="I957" i="9"/>
  <c r="J957" i="9" s="1"/>
  <c r="I925" i="9"/>
  <c r="J925" i="9" s="1"/>
  <c r="I946" i="9"/>
  <c r="J946" i="9" s="1"/>
  <c r="I885" i="9"/>
  <c r="J885" i="9" s="1"/>
  <c r="I825" i="9"/>
  <c r="J825" i="9" s="1"/>
  <c r="I857" i="9"/>
  <c r="J857" i="9" s="1"/>
  <c r="I811" i="9"/>
  <c r="J811" i="9" s="1"/>
  <c r="I785" i="9"/>
  <c r="J785" i="9" s="1"/>
  <c r="I799" i="9"/>
  <c r="J799" i="9" s="1"/>
  <c r="I695" i="9"/>
  <c r="J695" i="9" s="1"/>
  <c r="I709" i="9"/>
  <c r="J709" i="9" s="1"/>
  <c r="I682" i="9"/>
  <c r="J682" i="9" s="1"/>
  <c r="I670" i="9"/>
  <c r="J670" i="9" s="1"/>
  <c r="I636" i="9"/>
  <c r="J636" i="9" s="1"/>
  <c r="I652" i="9"/>
  <c r="J652" i="9" s="1"/>
  <c r="I576" i="9"/>
  <c r="J576" i="9" s="1"/>
  <c r="I588" i="9"/>
  <c r="J588" i="9" s="1"/>
  <c r="I560" i="9"/>
  <c r="J560" i="9" s="1"/>
  <c r="I548" i="9"/>
  <c r="J548" i="9" s="1"/>
  <c r="I501" i="9"/>
  <c r="J501" i="9" s="1"/>
  <c r="I510" i="9"/>
  <c r="J510" i="9" s="1"/>
  <c r="I529" i="9"/>
  <c r="J529" i="9" s="1"/>
  <c r="I537" i="9"/>
  <c r="J537" i="9" s="1"/>
  <c r="I481" i="9"/>
  <c r="J481" i="9" s="1"/>
  <c r="I490" i="9"/>
  <c r="J490" i="9" s="1"/>
  <c r="I402" i="9"/>
  <c r="J402" i="9" s="1"/>
  <c r="I350" i="9"/>
  <c r="J350" i="9" s="1"/>
  <c r="I358" i="9"/>
  <c r="J358" i="9" s="1"/>
  <c r="I323" i="9"/>
  <c r="J323" i="9" s="1"/>
  <c r="I308" i="9"/>
  <c r="J308" i="9" s="1"/>
  <c r="I275" i="9"/>
  <c r="J275" i="9" s="1"/>
  <c r="I281" i="9"/>
  <c r="J281" i="9" s="1"/>
  <c r="I264" i="9"/>
  <c r="J264" i="9" s="1"/>
  <c r="I249" i="9"/>
  <c r="J249" i="9" s="1"/>
  <c r="I241" i="9"/>
  <c r="J241" i="9" s="1"/>
  <c r="I225" i="9"/>
  <c r="J225" i="9" s="1"/>
  <c r="I213" i="9"/>
  <c r="J213" i="9" s="1"/>
  <c r="J212" i="9" s="1"/>
  <c r="C104" i="10" s="1"/>
  <c r="I104" i="10" s="1"/>
  <c r="I197" i="9"/>
  <c r="J197" i="9" s="1"/>
  <c r="I189" i="9"/>
  <c r="J189" i="9" s="1"/>
  <c r="I174" i="9"/>
  <c r="J174" i="9" s="1"/>
  <c r="I159" i="9"/>
  <c r="J159" i="9" s="1"/>
  <c r="I143" i="9"/>
  <c r="J143" i="9" s="1"/>
  <c r="I115" i="9"/>
  <c r="J115" i="9" s="1"/>
  <c r="I94" i="9"/>
  <c r="J94" i="9" s="1"/>
  <c r="I100" i="9"/>
  <c r="J100" i="9" s="1"/>
  <c r="I87" i="9"/>
  <c r="J87" i="9" s="1"/>
  <c r="I84" i="9"/>
  <c r="J84" i="9" s="1"/>
  <c r="I69" i="9"/>
  <c r="J69" i="9" s="1"/>
  <c r="I62" i="9"/>
  <c r="J62" i="9" s="1"/>
  <c r="I47" i="9"/>
  <c r="J47" i="9" s="1"/>
  <c r="I30" i="9"/>
  <c r="J30" i="9" s="1"/>
  <c r="I38" i="9"/>
  <c r="J38" i="9" s="1"/>
  <c r="I28" i="9"/>
  <c r="J28" i="9" s="1"/>
  <c r="I23" i="9"/>
  <c r="J23" i="9" s="1"/>
  <c r="I979" i="9"/>
  <c r="J979" i="9" s="1"/>
  <c r="I25" i="9"/>
  <c r="J25" i="9" s="1"/>
  <c r="I34" i="9"/>
  <c r="J34" i="9" s="1"/>
  <c r="I49" i="9"/>
  <c r="J49" i="9" s="1"/>
  <c r="I65" i="9"/>
  <c r="J65" i="9" s="1"/>
  <c r="I81" i="9"/>
  <c r="J81" i="9" s="1"/>
  <c r="I99" i="9"/>
  <c r="J99" i="9" s="1"/>
  <c r="I109" i="9"/>
  <c r="J109" i="9" s="1"/>
  <c r="I121" i="9"/>
  <c r="J121" i="9" s="1"/>
  <c r="I132" i="9"/>
  <c r="J132" i="9" s="1"/>
  <c r="I152" i="9"/>
  <c r="J152" i="9" s="1"/>
  <c r="I179" i="9"/>
  <c r="J179" i="9" s="1"/>
  <c r="I193" i="9"/>
  <c r="J193" i="9" s="1"/>
  <c r="I221" i="9"/>
  <c r="J221" i="9" s="1"/>
  <c r="I238" i="9"/>
  <c r="J238" i="9" s="1"/>
  <c r="I391" i="9"/>
  <c r="J391" i="9" s="1"/>
  <c r="I431" i="9"/>
  <c r="J431" i="9" s="1"/>
  <c r="I486" i="9"/>
  <c r="J486" i="9" s="1"/>
  <c r="I469" i="9"/>
  <c r="J469" i="9" s="1"/>
  <c r="I586" i="9"/>
  <c r="J586" i="9" s="1"/>
  <c r="I675" i="9"/>
  <c r="J675" i="9" s="1"/>
  <c r="I697" i="9"/>
  <c r="J697" i="9" s="1"/>
  <c r="I740" i="9"/>
  <c r="J740" i="9" s="1"/>
  <c r="I769" i="9"/>
  <c r="J769" i="9" s="1"/>
  <c r="I792" i="9"/>
  <c r="J792" i="9" s="1"/>
  <c r="I807" i="9"/>
  <c r="J807" i="9" s="1"/>
  <c r="I911" i="9"/>
  <c r="J911" i="9" s="1"/>
  <c r="I965" i="9"/>
  <c r="J965" i="9" s="1"/>
  <c r="I42" i="9"/>
  <c r="J42" i="9" s="1"/>
  <c r="I33" i="9"/>
  <c r="J33" i="9" s="1"/>
  <c r="I64" i="9"/>
  <c r="J64" i="9" s="1"/>
  <c r="I88" i="9"/>
  <c r="J88" i="9" s="1"/>
  <c r="I108" i="9"/>
  <c r="J108" i="9" s="1"/>
  <c r="I125" i="9"/>
  <c r="J125" i="9" s="1"/>
  <c r="I153" i="9"/>
  <c r="J153" i="9" s="1"/>
  <c r="I182" i="9"/>
  <c r="J182" i="9" s="1"/>
  <c r="I196" i="9"/>
  <c r="J196" i="9" s="1"/>
  <c r="I222" i="9"/>
  <c r="J222" i="9" s="1"/>
  <c r="I257" i="9"/>
  <c r="J257" i="9" s="1"/>
  <c r="I276" i="9"/>
  <c r="J276" i="9" s="1"/>
  <c r="I303" i="9"/>
  <c r="J303" i="9" s="1"/>
  <c r="I318" i="9"/>
  <c r="J318" i="9" s="1"/>
  <c r="I360" i="9"/>
  <c r="J360" i="9" s="1"/>
  <c r="I339" i="9"/>
  <c r="J339" i="9" s="1"/>
  <c r="I398" i="9"/>
  <c r="J398" i="9" s="1"/>
  <c r="I423" i="9"/>
  <c r="J423" i="9" s="1"/>
  <c r="I440" i="9"/>
  <c r="J440" i="9" s="1"/>
  <c r="I441" i="9"/>
  <c r="J441" i="9" s="1"/>
  <c r="I530" i="9"/>
  <c r="J530" i="9" s="1"/>
  <c r="I514" i="9"/>
  <c r="J514" i="9" s="1"/>
  <c r="I647" i="9"/>
  <c r="J647" i="9" s="1"/>
  <c r="I717" i="9"/>
  <c r="J717" i="9" s="1"/>
  <c r="I696" i="9"/>
  <c r="J696" i="9" s="1"/>
  <c r="I787" i="9"/>
  <c r="J787" i="9" s="1"/>
  <c r="I803" i="9"/>
  <c r="J803" i="9" s="1"/>
  <c r="I844" i="9"/>
  <c r="J844" i="9" s="1"/>
  <c r="I866" i="9"/>
  <c r="J866" i="9" s="1"/>
  <c r="I22" i="9"/>
  <c r="J22" i="9" s="1"/>
  <c r="I78" i="9"/>
  <c r="J78" i="9" s="1"/>
  <c r="I97" i="9"/>
  <c r="J97" i="9" s="1"/>
  <c r="I106" i="9"/>
  <c r="J106" i="9" s="1"/>
  <c r="I126" i="9"/>
  <c r="J126" i="9" s="1"/>
  <c r="I138" i="9"/>
  <c r="J138" i="9" s="1"/>
  <c r="J137" i="9" s="1"/>
  <c r="C52" i="10" s="1"/>
  <c r="I52" i="10" s="1"/>
  <c r="I156" i="9"/>
  <c r="J156" i="9" s="1"/>
  <c r="I183" i="9"/>
  <c r="J183" i="9" s="1"/>
  <c r="I198" i="9"/>
  <c r="J198" i="9" s="1"/>
  <c r="I256" i="9"/>
  <c r="J256" i="9" s="1"/>
  <c r="I284" i="9"/>
  <c r="J284" i="9" s="1"/>
  <c r="I304" i="9"/>
  <c r="J304" i="9" s="1"/>
  <c r="I317" i="9"/>
  <c r="J317" i="9" s="1"/>
  <c r="I338" i="9"/>
  <c r="J338" i="9" s="1"/>
  <c r="I376" i="9"/>
  <c r="J376" i="9" s="1"/>
  <c r="I390" i="9"/>
  <c r="J390" i="9" s="1"/>
  <c r="I397" i="9"/>
  <c r="J397" i="9" s="1"/>
  <c r="I454" i="9"/>
  <c r="J454" i="9" s="1"/>
  <c r="I482" i="9"/>
  <c r="J482" i="9" s="1"/>
  <c r="I467" i="9"/>
  <c r="J467" i="9" s="1"/>
  <c r="I540" i="9"/>
  <c r="J540" i="9" s="1"/>
  <c r="I551" i="9"/>
  <c r="J551" i="9" s="1"/>
  <c r="I580" i="9"/>
  <c r="J580" i="9" s="1"/>
  <c r="I689" i="9"/>
  <c r="J689" i="9" s="1"/>
  <c r="I736" i="9"/>
  <c r="J736" i="9" s="1"/>
  <c r="I760" i="9"/>
  <c r="J760" i="9" s="1"/>
  <c r="I838" i="9"/>
  <c r="J838" i="9" s="1"/>
  <c r="I865" i="9"/>
  <c r="J865" i="9" s="1"/>
  <c r="I931" i="9"/>
  <c r="J931" i="9" s="1"/>
  <c r="I15" i="9"/>
  <c r="J15" i="9" s="1"/>
  <c r="I21" i="9"/>
  <c r="J21" i="9" s="1"/>
  <c r="I40" i="9"/>
  <c r="J40" i="9" s="1"/>
  <c r="I32" i="9"/>
  <c r="J32" i="9" s="1"/>
  <c r="I63" i="9"/>
  <c r="J63" i="9" s="1"/>
  <c r="I77" i="9"/>
  <c r="J77" i="9" s="1"/>
  <c r="I85" i="9"/>
  <c r="J85" i="9" s="1"/>
  <c r="I96" i="9"/>
  <c r="J96" i="9" s="1"/>
  <c r="I128" i="9"/>
  <c r="J128" i="9" s="1"/>
  <c r="I141" i="9"/>
  <c r="J141" i="9" s="1"/>
  <c r="I162" i="9"/>
  <c r="J162" i="9" s="1"/>
  <c r="I185" i="9"/>
  <c r="J185" i="9" s="1"/>
  <c r="I204" i="9"/>
  <c r="J204" i="9" s="1"/>
  <c r="J203" i="9" s="1"/>
  <c r="C96" i="10" s="1"/>
  <c r="H96" i="10" s="1"/>
  <c r="I224" i="9"/>
  <c r="J224" i="9" s="1"/>
  <c r="I243" i="9"/>
  <c r="J243" i="9" s="1"/>
  <c r="I254" i="9"/>
  <c r="J254" i="9" s="1"/>
  <c r="I274" i="9"/>
  <c r="J274" i="9" s="1"/>
  <c r="I292" i="9"/>
  <c r="J292" i="9" s="1"/>
  <c r="I307" i="9"/>
  <c r="J307" i="9" s="1"/>
  <c r="I325" i="9"/>
  <c r="J325" i="9" s="1"/>
  <c r="I359" i="9"/>
  <c r="J359" i="9" s="1"/>
  <c r="I347" i="9"/>
  <c r="J347" i="9" s="1"/>
  <c r="I337" i="9"/>
  <c r="J337" i="9" s="1"/>
  <c r="I375" i="9"/>
  <c r="J375" i="9" s="1"/>
  <c r="I413" i="9"/>
  <c r="J413" i="9" s="1"/>
  <c r="I430" i="9"/>
  <c r="J430" i="9" s="1"/>
  <c r="I453" i="9"/>
  <c r="J453" i="9" s="1"/>
  <c r="I460" i="9"/>
  <c r="J460" i="9" s="1"/>
  <c r="I512" i="9"/>
  <c r="J512" i="9" s="1"/>
  <c r="I558" i="9"/>
  <c r="J558" i="9" s="1"/>
  <c r="I618" i="9"/>
  <c r="J618" i="9" s="1"/>
  <c r="I645" i="9"/>
  <c r="J645" i="9" s="1"/>
  <c r="I666" i="9"/>
  <c r="J666" i="9" s="1"/>
  <c r="I711" i="9"/>
  <c r="J711" i="9" s="1"/>
  <c r="I745" i="9"/>
  <c r="J745" i="9" s="1"/>
  <c r="I757" i="9"/>
  <c r="J757" i="9" s="1"/>
  <c r="I822" i="9"/>
  <c r="J822" i="9" s="1"/>
  <c r="I834" i="9"/>
  <c r="J834" i="9" s="1"/>
  <c r="I879" i="9"/>
  <c r="J879" i="9" s="1"/>
  <c r="I930" i="9"/>
  <c r="J930" i="9" s="1"/>
  <c r="I970" i="9"/>
  <c r="J970" i="9" s="1"/>
  <c r="J969" i="9" s="1"/>
  <c r="C261" i="10" s="1"/>
  <c r="I13" i="9"/>
  <c r="J13" i="9" s="1"/>
  <c r="I39" i="9"/>
  <c r="J39" i="9" s="1"/>
  <c r="I46" i="9"/>
  <c r="J46" i="9" s="1"/>
  <c r="I54" i="9"/>
  <c r="J54" i="9" s="1"/>
  <c r="I95" i="9"/>
  <c r="J95" i="9" s="1"/>
  <c r="I117" i="9"/>
  <c r="J117" i="9" s="1"/>
  <c r="I144" i="9"/>
  <c r="J144" i="9" s="1"/>
  <c r="I165" i="9"/>
  <c r="J165" i="9" s="1"/>
  <c r="I207" i="9"/>
  <c r="J207" i="9" s="1"/>
  <c r="I231" i="9"/>
  <c r="J231" i="9" s="1"/>
  <c r="I242" i="9"/>
  <c r="J242" i="9" s="1"/>
  <c r="I293" i="9"/>
  <c r="J293" i="9" s="1"/>
  <c r="I312" i="9"/>
  <c r="J312" i="9" s="1"/>
  <c r="I314" i="9"/>
  <c r="J314" i="9" s="1"/>
  <c r="I366" i="9"/>
  <c r="J366" i="9" s="1"/>
  <c r="I373" i="9"/>
  <c r="J373" i="9" s="1"/>
  <c r="I415" i="9"/>
  <c r="J415" i="9" s="1"/>
  <c r="I438" i="9"/>
  <c r="J438" i="9" s="1"/>
  <c r="I476" i="9"/>
  <c r="J476" i="9" s="1"/>
  <c r="I466" i="9"/>
  <c r="J466" i="9" s="1"/>
  <c r="I508" i="9"/>
  <c r="J508" i="9" s="1"/>
  <c r="I549" i="9"/>
  <c r="J549" i="9" s="1"/>
  <c r="I639" i="9"/>
  <c r="J639" i="9" s="1"/>
  <c r="I710" i="9"/>
  <c r="J710" i="9" s="1"/>
  <c r="I731" i="9"/>
  <c r="J731" i="9" s="1"/>
  <c r="I756" i="9"/>
  <c r="J756" i="9" s="1"/>
  <c r="I777" i="9"/>
  <c r="J777" i="9" s="1"/>
  <c r="I820" i="9"/>
  <c r="J820" i="9" s="1"/>
  <c r="I829" i="9"/>
  <c r="J829" i="9" s="1"/>
  <c r="I883" i="9"/>
  <c r="J883" i="9" s="1"/>
  <c r="I929" i="9"/>
  <c r="J929" i="9" s="1"/>
  <c r="I972" i="9"/>
  <c r="J972" i="9" s="1"/>
  <c r="I100" i="10" l="1"/>
  <c r="H100" i="10"/>
  <c r="I102" i="10"/>
  <c r="H102" i="10"/>
  <c r="K126" i="10"/>
  <c r="J126" i="10"/>
  <c r="F261" i="10"/>
  <c r="D261" i="10"/>
  <c r="E261" i="10"/>
  <c r="J494" i="9"/>
  <c r="C197" i="10" s="1"/>
  <c r="J148" i="9"/>
  <c r="C60" i="10" s="1"/>
  <c r="F60" i="10" s="1"/>
  <c r="J205" i="9"/>
  <c r="J287" i="9"/>
  <c r="C146" i="10" s="1"/>
  <c r="I146" i="10" s="1"/>
  <c r="J172" i="9"/>
  <c r="C78" i="10" s="1"/>
  <c r="I78" i="10" s="1"/>
  <c r="J235" i="9"/>
  <c r="C120" i="10" s="1"/>
  <c r="I120" i="10" s="1"/>
  <c r="J124" i="9"/>
  <c r="C48" i="10" s="1"/>
  <c r="E48" i="10" s="1"/>
  <c r="J282" i="9"/>
  <c r="C142" i="10" s="1"/>
  <c r="I142" i="10" s="1"/>
  <c r="J45" i="9"/>
  <c r="C19" i="10" s="1"/>
  <c r="D19" i="10" s="1"/>
  <c r="J169" i="9"/>
  <c r="C76" i="10" s="1"/>
  <c r="H76" i="10" s="1"/>
  <c r="J291" i="9"/>
  <c r="C150" i="10" s="1"/>
  <c r="J184" i="9"/>
  <c r="J301" i="9"/>
  <c r="C156" i="10" s="1"/>
  <c r="J113" i="9"/>
  <c r="J119" i="9"/>
  <c r="J83" i="9"/>
  <c r="C36" i="10" s="1"/>
  <c r="J163" i="9"/>
  <c r="C70" i="10" s="1"/>
  <c r="H70" i="10" s="1"/>
  <c r="J1002" i="9"/>
  <c r="C267" i="10" s="1"/>
  <c r="J267" i="10" s="1"/>
  <c r="J157" i="9"/>
  <c r="C66" i="10" s="1"/>
  <c r="G66" i="10" s="1"/>
  <c r="J753" i="9"/>
  <c r="C229" i="10" s="1"/>
  <c r="J180" i="9"/>
  <c r="C84" i="10" s="1"/>
  <c r="H84" i="10" s="1"/>
  <c r="J457" i="9"/>
  <c r="C190" i="10" s="1"/>
  <c r="K190" i="10" s="1"/>
  <c r="J296" i="9"/>
  <c r="C154" i="10" s="1"/>
  <c r="G154" i="10" s="1"/>
  <c r="J217" i="9"/>
  <c r="C110" i="10" s="1"/>
  <c r="E110" i="10" s="1"/>
  <c r="J744" i="9"/>
  <c r="C227" i="10" s="1"/>
  <c r="H227" i="10" s="1"/>
  <c r="J160" i="9"/>
  <c r="J971" i="9"/>
  <c r="J51" i="9"/>
  <c r="C21" i="10" s="1"/>
  <c r="D21" i="10" s="1"/>
  <c r="J145" i="9"/>
  <c r="J371" i="9"/>
  <c r="C168" i="10" s="1"/>
  <c r="H168" i="10" s="1"/>
  <c r="J273" i="9"/>
  <c r="C140" i="10" s="1"/>
  <c r="J11" i="9"/>
  <c r="C12" i="10" s="1"/>
  <c r="J439" i="9"/>
  <c r="C188" i="10" s="1"/>
  <c r="I188" i="10" s="1"/>
  <c r="J92" i="9"/>
  <c r="J589" i="9"/>
  <c r="C205" i="10" s="1"/>
  <c r="I205" i="10" s="1"/>
  <c r="J365" i="9"/>
  <c r="C166" i="10" s="1"/>
  <c r="J166" i="10" s="1"/>
  <c r="J267" i="9"/>
  <c r="J195" i="9"/>
  <c r="C90" i="10" s="1"/>
  <c r="G90" i="10" s="1"/>
  <c r="J27" i="9"/>
  <c r="C16" i="10" s="1"/>
  <c r="J411" i="9"/>
  <c r="C180" i="10" s="1"/>
  <c r="I180" i="10" s="1"/>
  <c r="J127" i="9"/>
  <c r="C50" i="10" s="1"/>
  <c r="J630" i="9"/>
  <c r="C211" i="10" s="1"/>
  <c r="J897" i="9"/>
  <c r="C249" i="10" s="1"/>
  <c r="I249" i="10" s="1"/>
  <c r="J311" i="9"/>
  <c r="C162" i="10" s="1"/>
  <c r="G162" i="10" s="1"/>
  <c r="J550" i="9"/>
  <c r="C201" i="10" s="1"/>
  <c r="I201" i="10" s="1"/>
  <c r="J223" i="9"/>
  <c r="J74" i="9"/>
  <c r="J140" i="9"/>
  <c r="C56" i="10" s="1"/>
  <c r="J246" i="9"/>
  <c r="C124" i="10" s="1"/>
  <c r="J124" i="10" s="1"/>
  <c r="J104" i="9"/>
  <c r="J306" i="9"/>
  <c r="C158" i="10" s="1"/>
  <c r="K158" i="10" s="1"/>
  <c r="J380" i="9"/>
  <c r="C170" i="10" s="1"/>
  <c r="I170" i="10" s="1"/>
  <c r="J230" i="9"/>
  <c r="C116" i="10" s="1"/>
  <c r="H116" i="10" s="1"/>
  <c r="J463" i="9"/>
  <c r="C192" i="10" s="1"/>
  <c r="J68" i="9"/>
  <c r="J429" i="9"/>
  <c r="C186" i="10" s="1"/>
  <c r="I186" i="10" s="1"/>
  <c r="J733" i="9"/>
  <c r="C223" i="10" s="1"/>
  <c r="H223" i="10" s="1"/>
  <c r="J721" i="9"/>
  <c r="C221" i="10" s="1"/>
  <c r="J657" i="9"/>
  <c r="C213" i="10" s="1"/>
  <c r="J213" i="10" s="1"/>
  <c r="J878" i="9"/>
  <c r="C245" i="10" s="1"/>
  <c r="K245" i="10" s="1"/>
  <c r="J190" i="9"/>
  <c r="C88" i="10" s="1"/>
  <c r="J240" i="9"/>
  <c r="C122" i="10" s="1"/>
  <c r="J16" i="9"/>
  <c r="C14" i="10" s="1"/>
  <c r="D14" i="10" s="1"/>
  <c r="J910" i="9"/>
  <c r="C255" i="10" s="1"/>
  <c r="J151" i="9"/>
  <c r="J61" i="9"/>
  <c r="J262" i="9"/>
  <c r="C134" i="10" s="1"/>
  <c r="J890" i="9"/>
  <c r="C247" i="10" s="1"/>
  <c r="I247" i="10" s="1"/>
  <c r="J680" i="9"/>
  <c r="C215" i="10" s="1"/>
  <c r="K215" i="10" s="1"/>
  <c r="J903" i="9"/>
  <c r="C251" i="10" s="1"/>
  <c r="I251" i="10" s="1"/>
  <c r="J154" i="9"/>
  <c r="C64" i="10" s="1"/>
  <c r="F64" i="10" s="1"/>
  <c r="J774" i="9"/>
  <c r="C233" i="10" s="1"/>
  <c r="J947" i="9"/>
  <c r="C257" i="10" s="1"/>
  <c r="K257" i="10" s="1"/>
  <c r="J176" i="9"/>
  <c r="C82" i="10" s="1"/>
  <c r="J816" i="9"/>
  <c r="C237" i="10" s="1"/>
  <c r="K237" i="10" s="1"/>
  <c r="J823" i="9"/>
  <c r="C239" i="10" s="1"/>
  <c r="J239" i="10" s="1"/>
  <c r="J539" i="9"/>
  <c r="C199" i="10" s="1"/>
  <c r="J860" i="9"/>
  <c r="C241" i="10" s="1"/>
  <c r="J241" i="10" s="1"/>
  <c r="J563" i="9"/>
  <c r="C203" i="10" s="1"/>
  <c r="J989" i="9"/>
  <c r="C265" i="10" s="1"/>
  <c r="J395" i="9"/>
  <c r="C176" i="10" s="1"/>
  <c r="I176" i="10" s="1"/>
  <c r="J687" i="9"/>
  <c r="C219" i="10" s="1"/>
  <c r="J252" i="9"/>
  <c r="C128" i="10" s="1"/>
  <c r="I128" i="10" s="1"/>
  <c r="J385" i="9"/>
  <c r="C174" i="10" s="1"/>
  <c r="H174" i="10" s="1"/>
  <c r="J333" i="9"/>
  <c r="C164" i="10" s="1"/>
  <c r="H164" i="10" s="1"/>
  <c r="J417" i="9"/>
  <c r="C184" i="10" s="1"/>
  <c r="J801" i="9"/>
  <c r="C235" i="10" s="1"/>
  <c r="J235" i="10" s="1"/>
  <c r="E184" i="10" l="1"/>
  <c r="D184" i="10"/>
  <c r="F192" i="10"/>
  <c r="G192" i="10"/>
  <c r="C112" i="10"/>
  <c r="H112" i="10" s="1"/>
  <c r="I199" i="10"/>
  <c r="H199" i="10"/>
  <c r="I88" i="10"/>
  <c r="H88" i="10"/>
  <c r="C136" i="10"/>
  <c r="K136" i="10" s="1"/>
  <c r="C58" i="10"/>
  <c r="G58" i="10" s="1"/>
  <c r="H156" i="10"/>
  <c r="G156" i="10"/>
  <c r="H229" i="10"/>
  <c r="I229" i="10"/>
  <c r="C86" i="10"/>
  <c r="G86" i="10" s="1"/>
  <c r="J134" i="10"/>
  <c r="K134" i="10"/>
  <c r="J968" i="9"/>
  <c r="C263" i="10"/>
  <c r="G150" i="10"/>
  <c r="H150" i="10"/>
  <c r="J202" i="9"/>
  <c r="C98" i="10"/>
  <c r="H98" i="10" s="1"/>
  <c r="J122" i="10"/>
  <c r="I122" i="10"/>
  <c r="C42" i="10"/>
  <c r="I82" i="10"/>
  <c r="H82" i="10"/>
  <c r="I221" i="10"/>
  <c r="H221" i="10"/>
  <c r="C40" i="10"/>
  <c r="F40" i="10" s="1"/>
  <c r="C68" i="10"/>
  <c r="H68" i="10" s="1"/>
  <c r="G219" i="10"/>
  <c r="F219" i="10"/>
  <c r="C28" i="10"/>
  <c r="G211" i="10"/>
  <c r="H211" i="10"/>
  <c r="C38" i="10"/>
  <c r="F38" i="10" s="1"/>
  <c r="C62" i="10"/>
  <c r="H62" i="10" s="1"/>
  <c r="G50" i="10"/>
  <c r="F50" i="10"/>
  <c r="H265" i="10"/>
  <c r="I265" i="10"/>
  <c r="I233" i="10"/>
  <c r="H233" i="10"/>
  <c r="H255" i="10"/>
  <c r="I255" i="10"/>
  <c r="H56" i="10"/>
  <c r="G56" i="10"/>
  <c r="K12" i="10"/>
  <c r="D12" i="10"/>
  <c r="E36" i="10"/>
  <c r="F36" i="10"/>
  <c r="F197" i="10"/>
  <c r="G197" i="10"/>
  <c r="K203" i="10"/>
  <c r="J203" i="10"/>
  <c r="C30" i="10"/>
  <c r="C34" i="10"/>
  <c r="E34" i="10" s="1"/>
  <c r="D16" i="10"/>
  <c r="I16" i="10"/>
  <c r="F16" i="10"/>
  <c r="J16" i="10"/>
  <c r="H16" i="10"/>
  <c r="G16" i="10"/>
  <c r="E16" i="10"/>
  <c r="K16" i="10"/>
  <c r="J140" i="10"/>
  <c r="K140" i="10"/>
  <c r="I140" i="10"/>
  <c r="C44" i="10"/>
  <c r="G44" i="10" s="1"/>
  <c r="J166" i="9"/>
  <c r="J44" i="9"/>
  <c r="J743" i="9"/>
  <c r="J909" i="9"/>
  <c r="J416" i="9"/>
  <c r="C182" i="10" s="1"/>
  <c r="J73" i="9"/>
  <c r="J272" i="9"/>
  <c r="J290" i="9"/>
  <c r="J259" i="9"/>
  <c r="J175" i="9"/>
  <c r="J123" i="9"/>
  <c r="J216" i="9"/>
  <c r="J234" i="9"/>
  <c r="J310" i="9"/>
  <c r="C160" i="10" s="1"/>
  <c r="J686" i="9"/>
  <c r="J384" i="9"/>
  <c r="C172" i="10" s="1"/>
  <c r="J877" i="9"/>
  <c r="J629" i="9"/>
  <c r="J773" i="9"/>
  <c r="J139" i="9"/>
  <c r="J493" i="9"/>
  <c r="F42" i="10" l="1"/>
  <c r="F269" i="10" s="1"/>
  <c r="E42" i="10"/>
  <c r="H263" i="10"/>
  <c r="H269" i="10" s="1"/>
  <c r="G263" i="10"/>
  <c r="G269" i="10" s="1"/>
  <c r="D30" i="10"/>
  <c r="E30" i="10"/>
  <c r="I269" i="10"/>
  <c r="J269" i="10"/>
  <c r="K269" i="10"/>
  <c r="D28" i="10"/>
  <c r="E28" i="10"/>
  <c r="J60" i="9"/>
  <c r="J492" i="9"/>
  <c r="E269" i="10" l="1"/>
  <c r="D269" i="10"/>
  <c r="J59" i="9"/>
  <c r="J1006" i="9" s="1"/>
  <c r="D271" i="10" l="1"/>
  <c r="E271" i="10" s="1"/>
  <c r="F271" i="10" s="1"/>
  <c r="G271" i="10" s="1"/>
  <c r="H271" i="10" s="1"/>
  <c r="I271" i="10" s="1"/>
  <c r="J271" i="10" s="1"/>
  <c r="K271" i="10" l="1"/>
  <c r="F275" i="10" s="1"/>
  <c r="H268" i="10" l="1"/>
  <c r="K268" i="10"/>
  <c r="F268" i="10"/>
  <c r="J268" i="10"/>
  <c r="I268" i="10"/>
  <c r="G268" i="10"/>
  <c r="D268" i="10"/>
  <c r="D270" i="10" s="1"/>
  <c r="E268" i="10"/>
  <c r="E270" i="10" l="1"/>
  <c r="F270" i="10" s="1"/>
  <c r="G270" i="10" s="1"/>
  <c r="H270" i="10" s="1"/>
  <c r="I270" i="10" s="1"/>
  <c r="J270" i="10" s="1"/>
  <c r="K270" i="10" s="1"/>
</calcChain>
</file>

<file path=xl/comments1.xml><?xml version="1.0" encoding="utf-8"?>
<comments xmlns="http://schemas.openxmlformats.org/spreadsheetml/2006/main">
  <authors>
    <author>Danilo Marcio Da Cruz Santos Pereira</author>
    <author>Jaime De Jesus Kalil</author>
  </authors>
  <commentList>
    <comment ref="B1" authorId="0" shapeId="0">
      <text>
        <r>
          <rPr>
            <b/>
            <sz val="9"/>
            <color indexed="81"/>
            <rFont val="Segoe UI"/>
            <family val="2"/>
          </rPr>
          <t xml:space="preserve">
INSERIR LOGOMARCA</t>
        </r>
        <r>
          <rPr>
            <sz val="9"/>
            <color indexed="81"/>
            <rFont val="Segoe UI"/>
            <family val="2"/>
          </rPr>
          <t xml:space="preserve">
</t>
        </r>
      </text>
    </comment>
    <comment ref="G4" authorId="0" shapeId="0">
      <text>
        <r>
          <rPr>
            <b/>
            <sz val="9"/>
            <color indexed="81"/>
            <rFont val="Segoe UI"/>
            <family val="2"/>
          </rPr>
          <t xml:space="preserve">
PREENCHER NÚMERO DA TOMADA DE PREÇO</t>
        </r>
        <r>
          <rPr>
            <sz val="9"/>
            <color indexed="81"/>
            <rFont val="Segoe UI"/>
            <family val="2"/>
          </rPr>
          <t xml:space="preserve">
</t>
        </r>
      </text>
    </comment>
    <comment ref="C11" authorId="0" shapeId="0">
      <text>
        <r>
          <rPr>
            <b/>
            <sz val="9"/>
            <color indexed="81"/>
            <rFont val="Segoe UI"/>
            <family val="2"/>
          </rPr>
          <t xml:space="preserve">
PREENCHER COM RAZÃO SOCIAL</t>
        </r>
        <r>
          <rPr>
            <sz val="9"/>
            <color indexed="81"/>
            <rFont val="Segoe UI"/>
            <family val="2"/>
          </rPr>
          <t xml:space="preserve">
</t>
        </r>
      </text>
    </comment>
    <comment ref="B12" authorId="0" shapeId="0">
      <text>
        <r>
          <rPr>
            <b/>
            <sz val="9"/>
            <color indexed="81"/>
            <rFont val="Segoe UI"/>
            <family val="2"/>
          </rPr>
          <t xml:space="preserve">
PREENCHER COM CNPJ</t>
        </r>
        <r>
          <rPr>
            <sz val="9"/>
            <color indexed="81"/>
            <rFont val="Segoe UI"/>
            <family val="2"/>
          </rPr>
          <t xml:space="preserve">
</t>
        </r>
      </text>
    </comment>
    <comment ref="G12" authorId="0" shapeId="0">
      <text>
        <r>
          <rPr>
            <b/>
            <sz val="9"/>
            <color indexed="81"/>
            <rFont val="Segoe UI"/>
            <family val="2"/>
          </rPr>
          <t xml:space="preserve">
PREENCHER COM INSC. ESTADUAL</t>
        </r>
        <r>
          <rPr>
            <sz val="9"/>
            <color indexed="81"/>
            <rFont val="Segoe UI"/>
            <family val="2"/>
          </rPr>
          <t xml:space="preserve">
</t>
        </r>
      </text>
    </comment>
    <comment ref="B13" authorId="0" shapeId="0">
      <text>
        <r>
          <rPr>
            <b/>
            <sz val="9"/>
            <color indexed="81"/>
            <rFont val="Segoe UI"/>
            <family val="2"/>
          </rPr>
          <t xml:space="preserve">
PRENCHER 
COM 
ENDEREÇO</t>
        </r>
        <r>
          <rPr>
            <sz val="9"/>
            <color indexed="81"/>
            <rFont val="Segoe UI"/>
            <family val="2"/>
          </rPr>
          <t xml:space="preserve">
</t>
        </r>
      </text>
    </comment>
    <comment ref="B14" authorId="0" shapeId="0">
      <text>
        <r>
          <rPr>
            <b/>
            <sz val="9"/>
            <color indexed="81"/>
            <rFont val="Segoe UI"/>
            <family val="2"/>
          </rPr>
          <t xml:space="preserve">
PREENCHER COM CONTINUAÇÃO DO ENDEREÇO</t>
        </r>
        <r>
          <rPr>
            <sz val="9"/>
            <color indexed="81"/>
            <rFont val="Segoe UI"/>
            <family val="2"/>
          </rPr>
          <t xml:space="preserve">
</t>
        </r>
      </text>
    </comment>
    <comment ref="E21" authorId="0" shapeId="0">
      <text>
        <r>
          <rPr>
            <b/>
            <sz val="9"/>
            <color indexed="81"/>
            <rFont val="Segoe UI"/>
            <family val="2"/>
          </rPr>
          <t xml:space="preserve">
INFORMAR "K" PROPOSTO</t>
        </r>
        <r>
          <rPr>
            <sz val="9"/>
            <color indexed="81"/>
            <rFont val="Segoe UI"/>
            <family val="2"/>
          </rPr>
          <t xml:space="preserve">
</t>
        </r>
      </text>
    </comment>
    <comment ref="G21" authorId="0" shapeId="0">
      <text>
        <r>
          <rPr>
            <b/>
            <sz val="9"/>
            <color indexed="81"/>
            <rFont val="Segoe UI"/>
            <family val="2"/>
          </rPr>
          <t xml:space="preserve">
INFORMAR "K" 
PROPOSTO,
POR EXTENSO</t>
        </r>
        <r>
          <rPr>
            <sz val="9"/>
            <color indexed="81"/>
            <rFont val="Segoe UI"/>
            <family val="2"/>
          </rPr>
          <t xml:space="preserve">
</t>
        </r>
      </text>
    </comment>
    <comment ref="E24" authorId="0" shapeId="0">
      <text>
        <r>
          <rPr>
            <b/>
            <sz val="9"/>
            <color indexed="81"/>
            <rFont val="Segoe UI"/>
            <family val="2"/>
          </rPr>
          <t xml:space="preserve">
INFORMAR VALIDADE DA PROPOSTA, EM DIAS (MÍNIMO 60 DIAS)</t>
        </r>
        <r>
          <rPr>
            <sz val="9"/>
            <color indexed="81"/>
            <rFont val="Segoe UI"/>
            <family val="2"/>
          </rPr>
          <t xml:space="preserve">
</t>
        </r>
      </text>
    </comment>
    <comment ref="G24" authorId="0" shapeId="0">
      <text>
        <r>
          <rPr>
            <b/>
            <sz val="9"/>
            <color indexed="81"/>
            <rFont val="Segoe UI"/>
            <family val="2"/>
          </rPr>
          <t xml:space="preserve">
INFORMAR VALIDADE DA PROPOSTA, EM DIAS, POR EXTENSO (MÍNIMO 60 DIAS)</t>
        </r>
        <r>
          <rPr>
            <sz val="9"/>
            <color indexed="81"/>
            <rFont val="Segoe UI"/>
            <family val="2"/>
          </rPr>
          <t xml:space="preserve">
</t>
        </r>
      </text>
    </comment>
    <comment ref="E44" authorId="0" shapeId="0">
      <text>
        <r>
          <rPr>
            <b/>
            <sz val="9"/>
            <color indexed="81"/>
            <rFont val="Segoe UI"/>
            <family val="2"/>
          </rPr>
          <t xml:space="preserve">
PREENCHER 
"DIA" 
DA PROPOSTA</t>
        </r>
        <r>
          <rPr>
            <sz val="9"/>
            <color indexed="81"/>
            <rFont val="Segoe UI"/>
            <family val="2"/>
          </rPr>
          <t xml:space="preserve">
</t>
        </r>
      </text>
    </comment>
    <comment ref="G44" authorId="0" shapeId="0">
      <text>
        <r>
          <rPr>
            <b/>
            <sz val="9"/>
            <color indexed="81"/>
            <rFont val="Segoe UI"/>
            <family val="2"/>
          </rPr>
          <t xml:space="preserve">
PREENCHER "MÊS" 
DA PROPOSTA</t>
        </r>
        <r>
          <rPr>
            <sz val="9"/>
            <color indexed="81"/>
            <rFont val="Segoe UI"/>
            <family val="2"/>
          </rPr>
          <t xml:space="preserve">
</t>
        </r>
      </text>
    </comment>
    <comment ref="H44" authorId="1" shapeId="0">
      <text>
        <r>
          <rPr>
            <b/>
            <sz val="9"/>
            <color indexed="81"/>
            <rFont val="Segoe UI"/>
            <family val="2"/>
          </rPr>
          <t>PREENCHER "ANO" DA PROPOSTA</t>
        </r>
        <r>
          <rPr>
            <sz val="9"/>
            <color indexed="81"/>
            <rFont val="Segoe UI"/>
            <family val="2"/>
          </rPr>
          <t xml:space="preserve">
</t>
        </r>
      </text>
    </comment>
  </commentList>
</comments>
</file>

<file path=xl/comments2.xml><?xml version="1.0" encoding="utf-8"?>
<comments xmlns="http://schemas.openxmlformats.org/spreadsheetml/2006/main">
  <authors>
    <author>Jaime De Jesus Kalil</author>
  </authors>
  <commentList>
    <comment ref="A1" authorId="0" shapeId="0">
      <text>
        <r>
          <rPr>
            <b/>
            <sz val="9"/>
            <color indexed="81"/>
            <rFont val="Segoe UI"/>
            <family val="2"/>
          </rPr>
          <t>INSERIR LOGOMARCA DA EMPRESA</t>
        </r>
      </text>
    </comment>
    <comment ref="B7" authorId="0" shapeId="0">
      <text>
        <r>
          <rPr>
            <b/>
            <sz val="9"/>
            <color indexed="81"/>
            <rFont val="Segoe UI"/>
            <family val="2"/>
          </rPr>
          <t>PREENCHER COM RAZÃO SOCIAL</t>
        </r>
        <r>
          <rPr>
            <sz val="9"/>
            <color indexed="81"/>
            <rFont val="Segoe UI"/>
            <family val="2"/>
          </rPr>
          <t xml:space="preserve">
</t>
        </r>
      </text>
    </comment>
  </commentList>
</comments>
</file>

<file path=xl/comments3.xml><?xml version="1.0" encoding="utf-8"?>
<comments xmlns="http://schemas.openxmlformats.org/spreadsheetml/2006/main">
  <authors>
    <author>Jaime De Jesus Kalil</author>
  </authors>
  <commentList>
    <comment ref="A1" authorId="0" shapeId="0">
      <text>
        <r>
          <rPr>
            <b/>
            <sz val="9"/>
            <color indexed="81"/>
            <rFont val="Segoe UI"/>
            <family val="2"/>
          </rPr>
          <t>INSERIR LOGOMARCA DA EMPRESA</t>
        </r>
      </text>
    </comment>
    <comment ref="B7" authorId="0" shapeId="0">
      <text>
        <r>
          <rPr>
            <b/>
            <sz val="9"/>
            <color indexed="81"/>
            <rFont val="Segoe UI"/>
            <family val="2"/>
          </rPr>
          <t>PREENCHER COM RAZÃO SOCIAL</t>
        </r>
        <r>
          <rPr>
            <sz val="9"/>
            <color indexed="81"/>
            <rFont val="Segoe UI"/>
            <family val="2"/>
          </rPr>
          <t xml:space="preserve">
</t>
        </r>
      </text>
    </comment>
  </commentList>
</comments>
</file>

<file path=xl/sharedStrings.xml><?xml version="1.0" encoding="utf-8"?>
<sst xmlns="http://schemas.openxmlformats.org/spreadsheetml/2006/main" count="5808" uniqueCount="2448">
  <si>
    <t>1.1</t>
  </si>
  <si>
    <t>UN</t>
  </si>
  <si>
    <t>1.2</t>
  </si>
  <si>
    <t>ADMINISTRAÇÃO LOCAL</t>
  </si>
  <si>
    <t>ENCARREGADO GERAL DE OBRAS COM ENCARGOS COMPLEMENTARES</t>
  </si>
  <si>
    <t>2.1</t>
  </si>
  <si>
    <t>2.2</t>
  </si>
  <si>
    <t>KG</t>
  </si>
  <si>
    <t>2.3</t>
  </si>
  <si>
    <t>2.4</t>
  </si>
  <si>
    <t>M</t>
  </si>
  <si>
    <t>2.5</t>
  </si>
  <si>
    <t>VIDRO LISO COMUM TRANSPARENTE, ESPESSURA 4MM</t>
  </si>
  <si>
    <t>COBERTURA</t>
  </si>
  <si>
    <t>APLICAÇÃO MANUAL DE PINTURA COM TINTA LÁTEX ACRÍLICA EM PAREDES, DUAS DEMÃOS. AF_06/2014</t>
  </si>
  <si>
    <t>3.1</t>
  </si>
  <si>
    <t>3.2</t>
  </si>
  <si>
    <t>3.3</t>
  </si>
  <si>
    <t>ELETRODUTO RÍGIDO ROSCÁVEL, PVC, DN 25 MM (3/4"), PARA CIRCUITOS TERMINAIS, INSTALADO EM PAREDE - FORNECIMENTO E INSTALAÇÃO. AF_12/2015</t>
  </si>
  <si>
    <t xml:space="preserve">Pela presente, </t>
  </si>
  <si>
    <t>inscrita sob o CNPJ nº.</t>
  </si>
  <si>
    <t>(PREENCHER CNPJ)</t>
  </si>
  <si>
    <t xml:space="preserve">e inscrição estadual nº </t>
  </si>
  <si>
    <t>(PREENCHER I.E.)</t>
  </si>
  <si>
    <t xml:space="preserve">    , estabelecida no (a)</t>
  </si>
  <si>
    <t>(PREENCHER COM ENDEREÇO)</t>
  </si>
  <si>
    <t>(CONTINUAÇÃO ENDEREÇO)</t>
  </si>
  <si>
    <t xml:space="preserve">, ciente e de acordo com todas as especificações e condições do TERMO DE REFERÊNCIA e seus Anexos relativos ao </t>
  </si>
  <si>
    <t>processo em referência, vem, por intermédio do seu representante legal ao final assinado, propor os seguintes preços:</t>
  </si>
  <si>
    <t xml:space="preserve">FATOR MULTIPLICADOR “K”: </t>
  </si>
  <si>
    <t>VALIDADE DA PROPOSTA:</t>
  </si>
  <si>
    <t>Os preços cotados nesta proposta devem contemplar todos os custos relacionados com a completa e perfeita execução do objeto da licitação, tais como: mão de obra (salários, alimentação, exames, transporte, EPI´s, exigências sindicais), materiais, ferramentas, equipamentos, serviços, fretes, despesas de transporte, carga, descarga, bota-fora, armazenagem, segurança do trabalho, vigilância, logística, gerenciamento, acesso, canteiro de obras, despesas junto a concessionárias públicas (água, esgoto, energia, etc.) garantias, encargos financeiros, riscos, encargos sociais, tributos, taxas, todas as despesas diretas, BDI e quaisquer outras necessárias à total execução do contrato desta licitação, constituindo-se, portanto, na única remuneração devida, para composição do valor global proposto, bem como para composição do valor de cada um dos preços unitários, sem que caiba, em qualquer caso, qualquer tipo de pleito ao Contratante com a alegação de que alguma parcela do custo foi omitida. A ausência de quaisquer insumos ou serviços na Planilha Orçamentária do valor estimado pela Administração necessários à execução do objeto, não exime o licitante de considerá-lo dentro do preço global da proposta, devendo a sua proposta ser elaborada levando em consideração que a obra, objeto da licitação, deverá ser entregue completa, não lhe cabendo quaisquer acréscimos de pagamento em relação ao valor de sua proposta.</t>
  </si>
  <si>
    <t xml:space="preserve"> assinados pelo representante legal sob carimbo do CNPJ, em anexo à proposta.</t>
  </si>
  <si>
    <t>Salvador,</t>
  </si>
  <si>
    <t>(DIA)</t>
  </si>
  <si>
    <t>de</t>
  </si>
  <si>
    <t>(MÊS)</t>
  </si>
  <si>
    <t>ASSINATURA DO REPRESENTANTE LEGAL</t>
  </si>
  <si>
    <t>DA EMPRESA LICITANTE</t>
  </si>
  <si>
    <t>CARIMBO DO CNPJ</t>
  </si>
  <si>
    <r>
      <t xml:space="preserve">O licitante deverá apresentar a </t>
    </r>
    <r>
      <rPr>
        <b/>
        <sz val="16"/>
        <color rgb="FF000000"/>
        <rFont val="Arial"/>
        <family val="2"/>
      </rPr>
      <t>Planilha de cotação</t>
    </r>
    <r>
      <rPr>
        <sz val="16"/>
        <color rgb="FF000000"/>
        <rFont val="Arial"/>
        <family val="2"/>
      </rPr>
      <t xml:space="preserve"> e o </t>
    </r>
    <r>
      <rPr>
        <b/>
        <sz val="16"/>
        <color rgb="FF000000"/>
        <rFont val="Arial"/>
        <family val="2"/>
      </rPr>
      <t>Cronograma físico-financeiro</t>
    </r>
    <r>
      <rPr>
        <sz val="16"/>
        <color rgb="FF000000"/>
        <rFont val="Arial"/>
        <family val="2"/>
      </rPr>
      <t xml:space="preserve"> após incidência do fator “K”,</t>
    </r>
  </si>
  <si>
    <t>LOGOMARCA DA EMPRESA</t>
  </si>
  <si>
    <t>1</t>
  </si>
  <si>
    <t>MES</t>
  </si>
  <si>
    <t>2</t>
  </si>
  <si>
    <t>m²</t>
  </si>
  <si>
    <t>3</t>
  </si>
  <si>
    <t>m³</t>
  </si>
  <si>
    <t>DEMOLICAO DE CONCRETO SIMPLES</t>
  </si>
  <si>
    <t>CARGA MANUAL DE ENTULHO EM CAMINHAO BASCULANTE 6 M3</t>
  </si>
  <si>
    <t>TRANSPORTE COMERCIAL COM CAMINHAO BASCULANTE 6 M3, RODOVIA PAVIMENTADA</t>
  </si>
  <si>
    <t>M3XKM</t>
  </si>
  <si>
    <t>ATERRO COM AREIA COM ADENSAMENTO HIDRAULICO</t>
  </si>
  <si>
    <t>m</t>
  </si>
  <si>
    <t>CONTRAPISO EM ARGAMASSA TRAÇO 1:4 (CIMENTO E AREIA), PREPARO MECÂNICO COM BETONEIRA 400 L, APLICADO EM ÁREAS MOLHADAS SOBRE LAJE, ADERIDO, ESPESSURA 2CM. AF_06/2014</t>
  </si>
  <si>
    <t>RASGO EM ALVENARIA PARA ELETRODUTOS COM DIAMETROS MENORES OU IGUAIS A 40 MM. AF_05/2015</t>
  </si>
  <si>
    <t>Fator K =</t>
  </si>
  <si>
    <t>(PREENCHER COM RAZÃO SOCIAL)</t>
  </si>
  <si>
    <t>(VALIDADE POR EXTENSO)</t>
  </si>
  <si>
    <t>("K" POR EXTENSO)</t>
  </si>
  <si>
    <t>XX/2017</t>
  </si>
  <si>
    <t xml:space="preserve">                                                           PROPOSTA DE PREÇOS</t>
  </si>
  <si>
    <t>de (ANO)</t>
  </si>
  <si>
    <t>Item</t>
  </si>
  <si>
    <t>Descrição</t>
  </si>
  <si>
    <t>Quant.</t>
  </si>
  <si>
    <t>ESCAVAÇÃO MANUAL DE VALAS. AF_03/2016</t>
  </si>
  <si>
    <t>un</t>
  </si>
  <si>
    <t>ARMACAO EM TELA DE ACO SOLDADA NERVURADA Q-138, ACO CA-60, 4,2MM, MALHA 10X10CM</t>
  </si>
  <si>
    <t>LASTRO DE CONCRETO, E = 5 CM, PREPARO MECÂNICO, INCLUSOS LANÇAMENTO E ADENSAMENTO. AF_07_2016</t>
  </si>
  <si>
    <t>1.3</t>
  </si>
  <si>
    <t>PISO INDUSTRIAL ALTA RESISTENCIA, ESPESSURA 12MM, INCLUSO JUNTAS DE DILATACAO PLASTICAS E POLIMENTO MECANIZADO</t>
  </si>
  <si>
    <t>Piso tátil direcional e/ou alerta, de concreto, colorido, p/deficientes visuais, dimensões 25x25cm, aplicado com argamassa industrializada ac-ii, rejuntado, exclusive regularização de base</t>
  </si>
  <si>
    <t>1.4</t>
  </si>
  <si>
    <t>Bancada em granito cinza andorinha, e=2cm</t>
  </si>
  <si>
    <t>TORNEIRA CROMADA TUBO MÓVEL, DE MESA, 1/2" OU 3/4", PARA PIA DE COZINHA, PADRÃO ALTO - FORNECIMENTO E INSTALAÇÃO. AF_12/2013</t>
  </si>
  <si>
    <t>FORROS</t>
  </si>
  <si>
    <t>CALHA EM CHAPA DE AÇO GALVANIZADO NÚMERO 24, DESENVOLVIMENTO DE 50 CM, INCLUSO TRANSPORTE VERTICAL. AF_06/2016</t>
  </si>
  <si>
    <t>INSTALAÇÕES</t>
  </si>
  <si>
    <t>ELETRODUTO DE AÇO GALVANIZADO, CLASSE LEVE, DN 20 MM (3/4), APARENTE, INSTALADO EM TETO - FORNECIMENTO E INSTALAÇÃO. AF_11/2016_P</t>
  </si>
  <si>
    <t>CABO DE COBRE FLEXÍVEL ISOLADO, 2,5 MM², ANTI-CHAMA 450/750 V, PARA CIRCUITOS TERMINAIS - FORNECIMENTO E INSTALAÇÃO. AF_12/2015</t>
  </si>
  <si>
    <t>INTERRUPTOR SIMPLES (1 MÓDULO), 10A/250V, INCLUINDO SUPORTE E PLACA - FORNECIMENTO E INSTALAÇÃO. AF_12/2015</t>
  </si>
  <si>
    <t>INTERRUPTOR SIMPLES (2 MÓDULOS), 10A/250V, INCLUINDO SUPORTE E PLACA - FORNECIMENTO E INSTALAÇÃO. AF_12/2015</t>
  </si>
  <si>
    <t>TOMADA MÉDIA DE EMBUTIR (2 MÓDULOS), 2P+T 20 A, INCLUINDO SUPORTE E PLACA - FORNECIMENTO E INSTALAÇÃO. AF_12/2015</t>
  </si>
  <si>
    <t>TOMADA BAIXA DE EMBUTIR (2 MÓDULOS), 2P+T 20 A, INCLUINDO SUPORTE E PLACA - FORNECIMENTO E INSTALAÇÃO. AF_12/2015</t>
  </si>
  <si>
    <t>CHUMBAMENTO LINEAR EM ALVENARIA PARA RAMAIS/DISTRIBUIÇÃO COM DIÂMETROS MENORES OU IGUAIS A 40 MM. AF_05/2015</t>
  </si>
  <si>
    <t>CABO DE COBRE FLEXÍVEL ISOLADO, 4 MM², ANTI-CHAMA 450/750 V, PARA CIRCUITOS TERMINAIS - FORNECIMENTO E INSTALAÇÃO. AF_12/2015</t>
  </si>
  <si>
    <t>PAISAGISMO</t>
  </si>
  <si>
    <t>2.6</t>
  </si>
  <si>
    <t>2.7</t>
  </si>
  <si>
    <t>2.8</t>
  </si>
  <si>
    <t>H</t>
  </si>
  <si>
    <t>Total Geral</t>
  </si>
  <si>
    <t>Obra:</t>
  </si>
  <si>
    <t>Planilha de Cotação</t>
  </si>
  <si>
    <t>Empresa:</t>
  </si>
  <si>
    <t>CONCORRÊNCIA Nº</t>
  </si>
  <si>
    <t>dias</t>
  </si>
  <si>
    <t>Código</t>
  </si>
  <si>
    <t>Banco</t>
  </si>
  <si>
    <t>Und</t>
  </si>
  <si>
    <t>Preço unitário</t>
  </si>
  <si>
    <t>Total (R$)</t>
  </si>
  <si>
    <t>MOBILIZAÇÃO E DESMOBILIZAÇÃO</t>
  </si>
  <si>
    <t>5824</t>
  </si>
  <si>
    <t>SINAPI</t>
  </si>
  <si>
    <t>CAMINHÃO TOCO, PBT 16.000 KG, CARGA ÚTIL MÁX. 10.685 KG, DIST. ENTRE EIXOS 4,8 M, POTÊNCIA 189 CV, INCLUSIVE CARROCERIA FIXA ABERTA DE MADEIRA P/ TRANSPORTE GERAL DE CARGA SECA, DIMEN. APROX. 2,5 X 7,00 X 0,50 M - CHP DIURNO. AF_06/2014</t>
  </si>
  <si>
    <t>CHP</t>
  </si>
  <si>
    <t>5826</t>
  </si>
  <si>
    <t>CAMINHÃO TOCO, PBT 16.000 KG, CARGA ÚTIL MÁX. 10.685 KG, DIST. ENTRE EIXOS 4,8 M, POTÊNCIA 189 CV, INCLUSIVE CARROCERIA FIXA ABERTA DE MADEIRA P/ TRANSPORTE GERAL DE CARGA SECA, DIMEN. APROX. 2,5 X 7,00 X 0,50 M - CHI DIURNO. AF_06/2014</t>
  </si>
  <si>
    <t>CHI</t>
  </si>
  <si>
    <t>88316</t>
  </si>
  <si>
    <t>SERVENTE COM ENCARGOS COMPLEMENTARES</t>
  </si>
  <si>
    <t>3465</t>
  </si>
  <si>
    <t>ORSE</t>
  </si>
  <si>
    <t>Transporte de máquinas e equipamentos por prancha rebaixada (min.=100km)</t>
  </si>
  <si>
    <t>km</t>
  </si>
  <si>
    <t>INSTALAÇÃO DO CANTEIRO DE OBRAS</t>
  </si>
  <si>
    <t>74209/001</t>
  </si>
  <si>
    <t>PLACA DE OBRA EM CHAPA DE ACO GALVANIZADO</t>
  </si>
  <si>
    <t>74220/001</t>
  </si>
  <si>
    <t>TAPUME DE CHAPA DE MADEIRA COMPENSADA, E= 6MM, COM PINTURA A CAL E REAPROVEITAMENTO DE 2X (4,40x2,20m)</t>
  </si>
  <si>
    <t>000413</t>
  </si>
  <si>
    <t>Próprio</t>
  </si>
  <si>
    <t>EXECUÇÃO DE ESCRITÓRIO EM CANTEIRO DE OBRA EM CHAPA DE MADEIRA COMPENSADA, NÃO INCLUSO MOBILIÁRIO E EQUIPAMENTOS.</t>
  </si>
  <si>
    <t>93212</t>
  </si>
  <si>
    <t>EXECUÇÃO DE SANITÁRIO E VESTIÁRIO EM CANTEIRO DE OBRA EM CHAPA DE MADEIRA COMPENSADA, NÃO INCLUSO MOBILIÁRIO. AF_02/2016</t>
  </si>
  <si>
    <t>000416</t>
  </si>
  <si>
    <t>EXECUÇÃO DE REFEITÓRIO EM CANTEIRO DE OBRA EM CHAPA DE MADEIRA COMPENSADA, NÃO INCLUSO MOBILIÁRIO E EQUIPAMENTOS.</t>
  </si>
  <si>
    <t>93214</t>
  </si>
  <si>
    <t>EXECUÇÃO DE RESERVATÓRIO ELEVADO DE ÁGUA (1000 LITROS) EM CANTEIRO DE OBRA, APOIADO EM ESTRUTURA DE MADEIRA. AF_02/2016</t>
  </si>
  <si>
    <t>000414</t>
  </si>
  <si>
    <t>EXECUÇÃO DE DEPÓSITO EM CANTEIRO DE OBRA EM CHAPA DE MADEIRA COMPENSADA, NÃO INCLUSO MOBILIÁRIO.</t>
  </si>
  <si>
    <t>41598</t>
  </si>
  <si>
    <t>ENTRADA PROVISORIA DE ENERGIA ELETRICA AEREA TRIFASICA 40A EM POSTE MADEIRA</t>
  </si>
  <si>
    <t>2.9</t>
  </si>
  <si>
    <t>95644</t>
  </si>
  <si>
    <t>KIT CAVALETE PARA MEDIÇÃO DE ÁGUA - ENTRADA INDIVIDUALIZADA, EM PVC DN 32 (1), PARA 1 MEDIDOR  FORNECIMENTO E INSTALAÇÃO (EXCLUSIVE HIDRÔMETRO). AF_11/2016</t>
  </si>
  <si>
    <t>2.10</t>
  </si>
  <si>
    <t>1710</t>
  </si>
  <si>
    <t>Fossa séptica pré-moldada, tipo oms, capacidade 20 pessoas (v=1410 litros)</t>
  </si>
  <si>
    <t>93565</t>
  </si>
  <si>
    <t>ENGENHEIRO CIVIL DE OBRA JUNIOR COM ENCARGOS COMPLEMENTARES (TEMPO PARCIAL - 40%)</t>
  </si>
  <si>
    <t>93566</t>
  </si>
  <si>
    <t>AUXILIAR DE ESCRITORIO COM ENCARGOS COMPLEMENTARES</t>
  </si>
  <si>
    <t>93572</t>
  </si>
  <si>
    <t>3.4</t>
  </si>
  <si>
    <t>91677</t>
  </si>
  <si>
    <t>ENGENHEIRO ELETRICISTA COM ENCARGOS COMPLEMENTARES</t>
  </si>
  <si>
    <t>3.5</t>
  </si>
  <si>
    <t>000347</t>
  </si>
  <si>
    <t>ENCARREGADO DE ELÉTRICA COM ENCARGOS COMPLEMENTARES</t>
  </si>
  <si>
    <t>MÊS</t>
  </si>
  <si>
    <t>3.6</t>
  </si>
  <si>
    <t>94296</t>
  </si>
  <si>
    <t>TOPOGRAFO COM ENCARGOS COMPLEMENTARES</t>
  </si>
  <si>
    <t>3.7</t>
  </si>
  <si>
    <t>000348</t>
  </si>
  <si>
    <t>VIGIA NOTURNO COM ENCARGOS COMPLEMENTARES</t>
  </si>
  <si>
    <t>3.8</t>
  </si>
  <si>
    <t>103</t>
  </si>
  <si>
    <t>INTERNET - DISPÊNDIO MENSAL</t>
  </si>
  <si>
    <t>3.9</t>
  </si>
  <si>
    <t>101</t>
  </si>
  <si>
    <t>CONSUMO DE ENERGIA ELÉTRICA</t>
  </si>
  <si>
    <t>3.10</t>
  </si>
  <si>
    <t>100</t>
  </si>
  <si>
    <t>ÁGUA - DISPÊNDIO MENSAL</t>
  </si>
  <si>
    <t>3.11</t>
  </si>
  <si>
    <t>97</t>
  </si>
  <si>
    <t>MATERIAL DE ESCRITÓRIO</t>
  </si>
  <si>
    <t>3.12</t>
  </si>
  <si>
    <t>98</t>
  </si>
  <si>
    <t>MATERIAL DE LIMPEZA</t>
  </si>
  <si>
    <t>3.13</t>
  </si>
  <si>
    <t>73618</t>
  </si>
  <si>
    <t>LOCACAO MENSAL DE ANDAIME METALICO TIPO FACHADEIRO, INCLUSIVE MONTAGEM</t>
  </si>
  <si>
    <t>3.14</t>
  </si>
  <si>
    <t>000240</t>
  </si>
  <si>
    <t>ELABORAÇÃO DE PROGRAMA DE CONDIÇÕES E MEIO AMBIENTE DE TRABALHO - PCMAT, CONFORME NR-18</t>
  </si>
  <si>
    <t>3.15</t>
  </si>
  <si>
    <t>000241</t>
  </si>
  <si>
    <t>ELABORAÇÃO DE PROGRAMA DE CONTROLE MÉDICO DE SAÚDE OCUPACIONAL - PCMSO, CONFORME NR-7</t>
  </si>
  <si>
    <t>3.16</t>
  </si>
  <si>
    <t>00000080</t>
  </si>
  <si>
    <t>ART / RRT DA EXECUÇÃO DA OBRA</t>
  </si>
  <si>
    <t>4</t>
  </si>
  <si>
    <t>SERVIÇOS PRELIMINARES</t>
  </si>
  <si>
    <t>4.1</t>
  </si>
  <si>
    <t>MOVIMENTO DE TERRA</t>
  </si>
  <si>
    <t>4.1.1</t>
  </si>
  <si>
    <t>73822/002</t>
  </si>
  <si>
    <t>LIMPEZA MECANIZADA DE TERRENO COM REMOCAO DE CAMADA VEGETAL, UTILIZANDO MOTONIVELADORA</t>
  </si>
  <si>
    <t>4.1.2</t>
  </si>
  <si>
    <t>74010/001</t>
  </si>
  <si>
    <t>CARGA E DESCARGA MECANICA DE SOLO UTILIZANDO CAMINHAO BASCULANTE 6,0M3/16T E PA CARREGADEIRA SOBRE PNEUS 128 HP, CAPACIDADE DA CAÇAMBA 1,7 A 2,8 M3, PESO OPERACIONAL 11632 KG</t>
  </si>
  <si>
    <t>4.1.3</t>
  </si>
  <si>
    <t>72887</t>
  </si>
  <si>
    <t>4.1.4</t>
  </si>
  <si>
    <t>79473</t>
  </si>
  <si>
    <t>CORTE E ATERRO COMPENSADO</t>
  </si>
  <si>
    <t>4.1.5</t>
  </si>
  <si>
    <t>MP0078</t>
  </si>
  <si>
    <t>BASE DE SOLO ARENOSO FINO, COMPACTACAO 100% PROCTOR MODIFICADO, INCLUSIVE FORNECIMENTO DE SOLO</t>
  </si>
  <si>
    <t>4.2</t>
  </si>
  <si>
    <t>DEMOLIÇÕES</t>
  </si>
  <si>
    <t>4.2.1</t>
  </si>
  <si>
    <t>85335</t>
  </si>
  <si>
    <t>RETIRADA DE MEIO FIO C/ EMPILHAMENTO E S/ REMOCAO</t>
  </si>
  <si>
    <t>4.2.2</t>
  </si>
  <si>
    <t>73616</t>
  </si>
  <si>
    <t>4.2.3</t>
  </si>
  <si>
    <t>72215</t>
  </si>
  <si>
    <t>DEMOLICAO DE ALVENARIA DE ELEMENTOS CERAMICOS VAZADOS</t>
  </si>
  <si>
    <t>4.2.4</t>
  </si>
  <si>
    <t>72897</t>
  </si>
  <si>
    <t>4.2.5</t>
  </si>
  <si>
    <t>4.3</t>
  </si>
  <si>
    <t>LOCAÇÃO DE OBRA</t>
  </si>
  <si>
    <t>4.3.1</t>
  </si>
  <si>
    <t>4176</t>
  </si>
  <si>
    <t>Locação de construção de edificação entre 200 e 1000 m2,  inclusive execução de gabarito de madeira</t>
  </si>
  <si>
    <t>5</t>
  </si>
  <si>
    <t>OBRAS CIVIS</t>
  </si>
  <si>
    <t>5.1</t>
  </si>
  <si>
    <t>EDIFICAÇÃO PRINCIPAL</t>
  </si>
  <si>
    <t>5.1.1</t>
  </si>
  <si>
    <t>CAVAS DE FUNDAÇÃO</t>
  </si>
  <si>
    <t>5.1.1.1</t>
  </si>
  <si>
    <t>90106</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</si>
  <si>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</si>
  <si>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5.1.1.2</t>
  </si>
  <si>
    <t>94097</t>
  </si>
  <si>
    <t>PREPARO DE FUNDO DE VALA COM LARGURA MENOR QUE 1,5 M, EM LOCAL COM NÍVEL BAIXO DE INTERFERÊNCIA. AF_06/2016</t>
  </si>
  <si>
    <t>5.1.1.3</t>
  </si>
  <si>
    <t>93382</t>
  </si>
  <si>
    <t>REATERRO MANUAL DE VALAS COM COMPACTAÇÃO MECANIZADA. AF_04/2016 (SAPATAS)</t>
  </si>
  <si>
    <t>5.1.1.4</t>
  </si>
  <si>
    <t>79482</t>
  </si>
  <si>
    <t>ATERRO COM AREIA COM ADENSAMENTO HIDRAULICO (BALDRAMES)</t>
  </si>
  <si>
    <t>5.1.1.5</t>
  </si>
  <si>
    <t>000417</t>
  </si>
  <si>
    <t>ATERRO MANUAL COM COMPACTAÇÃO MECANIZADA, SEM SOLO (PISO INTERNO)</t>
  </si>
  <si>
    <t>5.1.1.6</t>
  </si>
  <si>
    <t>000418</t>
  </si>
  <si>
    <t>ATERRO MANUAL COM COMPACTAÇÃO MECANIZADA, INCLUSIVE FORNECIMENTO DE SOLO (PISO INTERNO)</t>
  </si>
  <si>
    <t>5.1.2</t>
  </si>
  <si>
    <t>INFRAESTRUTURA</t>
  </si>
  <si>
    <t>5.1.2.1</t>
  </si>
  <si>
    <t>95241</t>
  </si>
  <si>
    <t>5.1.2.2</t>
  </si>
  <si>
    <t>5651</t>
  </si>
  <si>
    <t>FORMA TABUA PARA CONCRETO EM FUNDACAO C/ REAPROVEITAMENTO 5X</t>
  </si>
  <si>
    <t>5.1.2.3</t>
  </si>
  <si>
    <t>000315</t>
  </si>
  <si>
    <t>COMPOSIÇÃO REPRESENTATIVA PROMOTORIA_ARMAÇÃO SAPATAS E VIGAS BALDRAMES</t>
  </si>
  <si>
    <t>5.1.2.4</t>
  </si>
  <si>
    <t>00000006</t>
  </si>
  <si>
    <t>FORNECIMENTO/LANCAMENTO/APLICACAO MANUAL DE CONCRETO EM FUNDACOES (Adaptada SINAPI 74157/004)</t>
  </si>
  <si>
    <t>5.1.3</t>
  </si>
  <si>
    <t>SUPERESTRUTURA</t>
  </si>
  <si>
    <t>5.1.3.1</t>
  </si>
  <si>
    <t>1º PAVIMENTO</t>
  </si>
  <si>
    <t>5.1.3.1.1</t>
  </si>
  <si>
    <t>000310</t>
  </si>
  <si>
    <t>COMPOSIÇÃO REPRESENTATIVA PROMOTORIA_ARMAÇÃO DE PILAR</t>
  </si>
  <si>
    <t>5.1.3.1.2</t>
  </si>
  <si>
    <t>92421</t>
  </si>
  <si>
    <t>MONTAGEM E DESMONTAGEM DE FÔRMA DE PILARES RETANGULARES E ESTRUTURAS SIMILARES COM ÁREA MÉDIA DAS SEÇÕES MAIOR QUE 0,25 M², PÉ-DIREITO DUPLO, EM CHAPA DE MADEIRA COMPENSADA RESINADA, 4 UTILIZAÇÕES. AF_12/2015 (ATÉ FUNDO DE VIGA)</t>
  </si>
  <si>
    <t>5.1.3.1.3</t>
  </si>
  <si>
    <t>000401</t>
  </si>
  <si>
    <t>CONCRETAGEM DE PILARES, FCK = 30 MPA, COM USO DE BOMBA EM EDIFICAÇÃO COM SEÇÃO MÉDIA DE PILARES MENOR OU IGUAL A 0,25 M² - LANÇAMENTO, ADENSAMENTO E ACABAMENTO (ATÉ FUNDO DE VIGA)</t>
  </si>
  <si>
    <t>M³</t>
  </si>
  <si>
    <t>5.1.3.1.4</t>
  </si>
  <si>
    <t>92460</t>
  </si>
  <si>
    <t>MONTAGEM E DESMONTAGEM DE FÔRMA DE VIGA, ESCORAMENTO METÁLICO, PÉ-DIREITO SIMPLES, EM CHAPA DE MADEIRA RESINADA, 6 UTILIZAÇÕES. AF_12/2015 (INC. COMPLEMENTO DE PILARES)</t>
  </si>
  <si>
    <t>5.1.3.1.5</t>
  </si>
  <si>
    <t>000311</t>
  </si>
  <si>
    <t>COMPOSIÇÃO REPRESENTATIVA PROMOTORIA_ARMAÇÃO DE VIGA</t>
  </si>
  <si>
    <t>5.1.3.1.6</t>
  </si>
  <si>
    <t>000375</t>
  </si>
  <si>
    <t>LAJE TRELIÇADA H=17CM VÃO ATÉ 5M, INCLUI MONTAGEM E ESCORAMENTO</t>
  </si>
  <si>
    <t>M²</t>
  </si>
  <si>
    <t>5.1.3.1.7</t>
  </si>
  <si>
    <t>000376</t>
  </si>
  <si>
    <t>ARMACAO EM TELA DE ACO SOLDADA NERVURADA Q-92, ACO CA-60, 4,2MM, MALHA 15X15CM, PARA CAPEAMENTO</t>
  </si>
  <si>
    <t>5.1.3.1.8</t>
  </si>
  <si>
    <t>000378</t>
  </si>
  <si>
    <t>CONCRETAGEM DE VIGAS E LAJES, FCK=30 MPA, PARA LAJES PREMOLDADAS COM USO DE BOMBA EM EDIFICAÇÃO COM ÁREA MÉDIA DE LAJES MAIOR QUE 20 M² - LANÇAMENTO, ADENSAMENTO E ACABAMENTO</t>
  </si>
  <si>
    <t>5.1.3.2</t>
  </si>
  <si>
    <t>2º PAVIMENTO</t>
  </si>
  <si>
    <t>5.1.3.2.1</t>
  </si>
  <si>
    <t>5.1.3.2.2</t>
  </si>
  <si>
    <t>5.1.3.2.3</t>
  </si>
  <si>
    <t>5.1.3.2.4</t>
  </si>
  <si>
    <t>5.1.3.2.5</t>
  </si>
  <si>
    <t>5.1.3.2.6</t>
  </si>
  <si>
    <t>5.1.3.2.7</t>
  </si>
  <si>
    <t>5.1.3.2.8</t>
  </si>
  <si>
    <t>5.1.3.3</t>
  </si>
  <si>
    <t>3º PAVIMENTO</t>
  </si>
  <si>
    <t>5.1.3.3.1</t>
  </si>
  <si>
    <t>5.1.3.3.2</t>
  </si>
  <si>
    <t>92422</t>
  </si>
  <si>
    <t>MONTAGEM E DESMONTAGEM DE FÔRMA DE PILARES RETANGULARES E ESTRUTURAS SIMILARES COM ÁREA MÉDIA DAS SEÇÕES MENOR OU IGUAL A 0,25 M², PÉ-DIREITO SIMPLES, EM CHAPA DE MADEIRA COMPENSADA RESINADA, 6 UTILIZAÇÕES. AF_12/2015 (ATÉ FUNDO DE VIGA)</t>
  </si>
  <si>
    <t>5.1.3.3.3</t>
  </si>
  <si>
    <t>CONCRETAGEM DE PILARES, FCK = 30 MPA, COM USO DE BOMBA EM EDIFICAÇÃO COM SEÇÃO MÉDIA DE PILARES MENOR OU IGUAL A 0,25 M² - LANÇAMENTO, ADENSAMENTO E ACABAMENTO  (ATÉ FUNDO DE VIGA)</t>
  </si>
  <si>
    <t>5.1.3.3.4</t>
  </si>
  <si>
    <t>5.1.3.3.5</t>
  </si>
  <si>
    <t>5.1.3.3.6</t>
  </si>
  <si>
    <t>92509</t>
  </si>
  <si>
    <t>MONTAGEM E DESMONTAGEM DE FÔRMA DE LAJE MACIÇA COM ÁREA MÉDIA MENOR OU IGUAL A 20 M², PÉ-DIREITO SIMPLES, EM CHAPA DE MADEIRA COMPENSADA RESINADA, 2 UTILIZAÇÕES. AF_12/2015</t>
  </si>
  <si>
    <t>5.1.3.3.7</t>
  </si>
  <si>
    <t>92784</t>
  </si>
  <si>
    <t>ARMAÇÃO DE LAJE DE UMA ESTRUTURA CONVENCIONAL DE CONCRETO ARMADO EM UMA EDIFÍCAÇÃO TÉRREA OU SOBRADO UTILIZANDO AÇO CA-60 DE 5.0 MM - MONTAGEM. AF_12/2015_P</t>
  </si>
  <si>
    <t>5.1.3.3.8</t>
  </si>
  <si>
    <t>92786</t>
  </si>
  <si>
    <t>ARMAÇÃO DE LAJE DE UMA ESTRUTURA CONVENCIONAL DE CONCRETO ARMADO EM UMA EDIFÍCAÇÃO TÉRREA OU SOBRADO UTILIZANDO AÇO CA-50 DE 8.0 MM - MONTAGEM. AF_12/2015_P</t>
  </si>
  <si>
    <t>5.1.3.3.9</t>
  </si>
  <si>
    <t>92787</t>
  </si>
  <si>
    <t>ARMAÇÃO DE LAJE DE UMA ESTRUTURA CONVENCIONAL DE CONCRETO ARMADO EM UMA EDIFÍCAÇÃO TÉRREA OU SOBRADO UTILIZANDO AÇO CA-50 DE 10.0 MM - MONTAGEM. AF_12/2015_P</t>
  </si>
  <si>
    <t>5.1.3.3.10</t>
  </si>
  <si>
    <t>92788</t>
  </si>
  <si>
    <t>ARMAÇÃO DE LAJE DE UMA ESTRUTURA CONVENCIONAL DE CONCRETO ARMADO EM UMA EDIFÍCAÇÃO TÉRREA OU SOBRADO UTILIZANDO AÇO CA-50 DE 12.5 MM - MONTAGEM. AF_12/2015_P</t>
  </si>
  <si>
    <t>5.1.3.3.11</t>
  </si>
  <si>
    <t>000411</t>
  </si>
  <si>
    <t>CONCRETAGEM DE VIGAS E LAJES, FCK=30 MPA, PARA LAJES MACIÇAS OU NERVURADAS COM USO DE BOMBA EM EDIFICAÇÃO COM ÁREA MÉDIA DE LAJES MAIOR QUE 20 M² - LANÇAMENTO, ADENSAMENTO E ACABAMENTO</t>
  </si>
  <si>
    <t>5.1.3.4</t>
  </si>
  <si>
    <t>4º PAVIMENTO</t>
  </si>
  <si>
    <t>5.1.3.4.1</t>
  </si>
  <si>
    <t>5.1.3.4.2</t>
  </si>
  <si>
    <t>5.1.3.4.3</t>
  </si>
  <si>
    <t>5.1.3.4.4</t>
  </si>
  <si>
    <t>MONTAGEM E DESMONTAGEM DE FÔRMA DE VIGA, ESCORAMENTO METÁLICO, PÉ-DIREITO SIMPLES, EM CHAPA DE MADEIRA RESINADA, 6 UTILIZAÇÕES. AF_12/2015  (INC. COMPLEMENTO DE PILARES)</t>
  </si>
  <si>
    <t>5.1.3.4.5</t>
  </si>
  <si>
    <t>5.1.3.4.6</t>
  </si>
  <si>
    <t>5.1.3.4.7</t>
  </si>
  <si>
    <t>5.1.3.4.8</t>
  </si>
  <si>
    <t>5.1.3.5</t>
  </si>
  <si>
    <t>ESCADA</t>
  </si>
  <si>
    <t>5.1.3.5.1</t>
  </si>
  <si>
    <t>95939</t>
  </si>
  <si>
    <t>MONTAGEM E DESMONTAGEM DE FÔRMA PARA ESCADAS, COM 2 LANCES, EM CHAPA DE MADEIRA COMPENSADA RESINADA, 4 UTILIZAÇÕES. AF_01/2017</t>
  </si>
  <si>
    <t>5.1.3.5.2</t>
  </si>
  <si>
    <t>95945</t>
  </si>
  <si>
    <t>ARMAÇÃO DE ESCADA, COM 2 LANCES, DE UMA ESTRUTURA CONVENCIONAL DE CONCRETO ARMADO UTILIZANDO AÇO CA-50 DE 8,0 MM - MONTAGEM. AF_01/2017</t>
  </si>
  <si>
    <t>5.1.3.5.3</t>
  </si>
  <si>
    <t>95946</t>
  </si>
  <si>
    <t>ARMAÇÃO DE ESCADA, COM 2 LANCES, DE UMA ESTRUTURA CONVENCIONAL DE CONCRETO ARMADO UTILIZANDO AÇO CA-50 DE 10,0 MM - MONTAGEM. AF_01/2017</t>
  </si>
  <si>
    <t>5.1.3.5.4</t>
  </si>
  <si>
    <t>95947</t>
  </si>
  <si>
    <t>ARMAÇÃO DE ESCADA, COM 2 LANCES, DE UMA ESTRUTURA CONVENCIONAL DE CONCRETO ARMADO UTILIZANDO AÇO CA-50 DE 12,5 MM - MONTAGEM. AF_01/2017</t>
  </si>
  <si>
    <t>5.1.3.5.5</t>
  </si>
  <si>
    <t>5.1.3.6</t>
  </si>
  <si>
    <t>LAJE DE PISO</t>
  </si>
  <si>
    <t>5.1.3.6.1</t>
  </si>
  <si>
    <t>000419</t>
  </si>
  <si>
    <t>FORNECIMENTO/INSTALACAO LONA PLASTICA PRETA</t>
  </si>
  <si>
    <t>5.1.3.6.2</t>
  </si>
  <si>
    <t>5.1.3.6.3</t>
  </si>
  <si>
    <t>000383</t>
  </si>
  <si>
    <t>CONCRETAGEM DE LAJE TÉRREA COM CONCRETO USINADO FCK 30 MPA, LANÇADO COM BOMBA LANÇA - LANÇAMENTO E ACABAMENTO</t>
  </si>
  <si>
    <t>5.1.4</t>
  </si>
  <si>
    <t>PAREDES</t>
  </si>
  <si>
    <t>5.1.4.1</t>
  </si>
  <si>
    <t>ALVENARIA DE EMBASAMENTO</t>
  </si>
  <si>
    <t>5.1.4.1.1</t>
  </si>
  <si>
    <t>000392</t>
  </si>
  <si>
    <t>ALVENARIA EMBASAMENTO E=14 CM BLOCO CONCRETO</t>
  </si>
  <si>
    <t>5.1.4.1.2</t>
  </si>
  <si>
    <t>ALVENARIA EMBASAMENTO E=14 CM BLOCO CONCRETO (POÇO DO ELEVADOR)</t>
  </si>
  <si>
    <t>5.1.4.2</t>
  </si>
  <si>
    <t>ALVENARIA DE VEDAÇÃO</t>
  </si>
  <si>
    <t>5.1.4.2.1</t>
  </si>
  <si>
    <t>000264</t>
  </si>
  <si>
    <t>COMPOSIÇÃO REPRESENTATIVA PROMOTORIA_ALVENARIA DE VEDAÇÃO BLOCO CERÂMICO 11,5X19X19CM</t>
  </si>
  <si>
    <t>5.1.4.2.2</t>
  </si>
  <si>
    <t>93182</t>
  </si>
  <si>
    <t>VERGA PRÉ-MOLDADA PARA JANELAS COM ATÉ 1,5 M DE VÃO. AF_03/2016</t>
  </si>
  <si>
    <t>5.1.4.2.3</t>
  </si>
  <si>
    <t>93183</t>
  </si>
  <si>
    <t>VERGA PRÉ-MOLDADA PARA JANELAS COM MAIS DE 1,5 M DE VÃO. AF_03/2016</t>
  </si>
  <si>
    <t>5.1.4.2.4</t>
  </si>
  <si>
    <t>93184</t>
  </si>
  <si>
    <t>VERGA PRÉ-MOLDADA PARA PORTAS COM ATÉ 1,5 M DE VÃO. AF_03/2016</t>
  </si>
  <si>
    <t>5.1.4.2.5</t>
  </si>
  <si>
    <t>93185</t>
  </si>
  <si>
    <t>VERGA PRÉ-MOLDADA PARA PORTAS COM MAIS DE 1,5 M DE VÃO. AF_03/2016</t>
  </si>
  <si>
    <t>5.1.4.2.6</t>
  </si>
  <si>
    <t>93194</t>
  </si>
  <si>
    <t>CONTRAVERGA PRÉ-MOLDADA PARA VÃOS DE ATÉ 1,5 M DE COMPRIMENTO. AF_03/2016</t>
  </si>
  <si>
    <t>5.1.4.2.7</t>
  </si>
  <si>
    <t>93195</t>
  </si>
  <si>
    <t>CONTRAVERGA PRÉ-MOLDADA PARA VÃOS DE MAIS DE 1,5 M DE COMPRIMENTO. AF_03/2016</t>
  </si>
  <si>
    <t>5.1.4.2.8</t>
  </si>
  <si>
    <t>93201</t>
  </si>
  <si>
    <t>FIXAÇÃO (ENCUNHAMENTO) DE ALVENARIA DE VEDAÇÃO COM ARGAMASSA APLICADA COM COLHER. AF_03/2016</t>
  </si>
  <si>
    <t>5.1.4.2.9</t>
  </si>
  <si>
    <t>93204</t>
  </si>
  <si>
    <t>CINTA DE AMARRAÇÃO DE ALVENARIA MOLDADA IN LOCO EM CONCRETO. AF_03/2016 (PLATIBANDAS)</t>
  </si>
  <si>
    <t>5.1.4.3</t>
  </si>
  <si>
    <t>DRYWALL</t>
  </si>
  <si>
    <t>5.1.4.3.1</t>
  </si>
  <si>
    <t>000438</t>
  </si>
  <si>
    <t>COMPOSIÇÃO REPRESENTATIVA PROMOTORIA_PAREDE COM PLACAS DE GESSO ACARTONADO (DRYWALL), PARA USO INTERNO, COM DUAS FACES SIMPLES E ESTRUTURA METÁLICA COM GUIAS SIMPLES</t>
  </si>
  <si>
    <t>5.1.5</t>
  </si>
  <si>
    <t>REVESTIMENTOS ARGAMASSADOS</t>
  </si>
  <si>
    <t>5.1.5.1</t>
  </si>
  <si>
    <t>INTERNOS</t>
  </si>
  <si>
    <t>5.1.5.1.1</t>
  </si>
  <si>
    <t>87879</t>
  </si>
  <si>
    <t>CHAPISCO APLICADO EM ALVENARIAS E ESTRUTURAS DE CONCRETO INTERNAS, COM COLHER DE PEDREIRO.  ARGAMASSA TRAÇO 1:3 COM PREPARO EM BETONEIRA 400L. AF_06/2014</t>
  </si>
  <si>
    <t>5.1.5.1.2</t>
  </si>
  <si>
    <t>89173</t>
  </si>
  <si>
    <t>(COMPOSIÇÃO REPRESENTATIVA) DO SERVIÇO DE EMBOÇO/MASSA ÚNICA, APLICADO MANUALMENTE, TRAÇO 1:2:8, EM BETONEIRA DE 400L, PAREDES INTERNAS, COM EXECUÇÃO DE TALISCAS, EDIFICAÇÃO HABITACIONAL UNIFAMILIAR (CASAS) E EDIFICAÇÃO PÚBLICA PADRÃO. AF_12/2014</t>
  </si>
  <si>
    <t>5.1.5.1.3</t>
  </si>
  <si>
    <t>87882</t>
  </si>
  <si>
    <t>CHAPISCO APLICADO NO TETO, COM ROLO PARA TEXTURA ACRÍLICA. ARGAMASSA TRAÇO 1:4 E EMULSÃO POLIMÉRICA (ADESIVO) COM PREPARO EM BETONEIRA 400L. AF_06/2014 (PAV. RESERVATÓRIO)</t>
  </si>
  <si>
    <t>5.1.5.1.4</t>
  </si>
  <si>
    <t>90406</t>
  </si>
  <si>
    <t>MASSA ÚNICA, PARA RECEBIMENTO DE PINTURA, EM ARGAMASSA TRAÇO 1:2:8, PREPARO MECÂNICO COM BETONEIRA 400L, APLICADA MANUALMENTE EM TETO, ESPESSURA DE 20MM, COM EXECUÇÃO DE TALISCAS. AF_03/2015 (PAV. RESERVATÓRIO)</t>
  </si>
  <si>
    <t>5.1.5.2</t>
  </si>
  <si>
    <t>FACHADA NORTE</t>
  </si>
  <si>
    <t>5.1.5.2.1</t>
  </si>
  <si>
    <t>000268</t>
  </si>
  <si>
    <t>COMPOSIÇÃO REPRESENTATIVA PROMOTORIA_CHAPISCO APLICADO EM ALVENARIA E ESTRUTURAS DE CONCRETO DE FACHADA, COM COLHER DE PEDREIRO, TRAÇO 1:3, PREPARO EM BETONEIRA</t>
  </si>
  <si>
    <t>5.1.5.2.2</t>
  </si>
  <si>
    <t>000269</t>
  </si>
  <si>
    <t>COMPOSIÇÃO REPRESENTATIVA PROMOTORIA_EMBOÇO OU MASSA ÚNICA, APLICADA MANUALMENTE EM PANOS DE FACHADA, PREPARO EM BETONEIRA, TRAÇO 1:2:8, ESPESSURA 25MM</t>
  </si>
  <si>
    <t>5.1.5.3</t>
  </si>
  <si>
    <t>FACHADA SUL</t>
  </si>
  <si>
    <t>5.1.5.3.1</t>
  </si>
  <si>
    <t>5.1.5.3.2</t>
  </si>
  <si>
    <t>5.1.5.4</t>
  </si>
  <si>
    <t>FACHADA LESTE</t>
  </si>
  <si>
    <t>5.1.5.4.1</t>
  </si>
  <si>
    <t>5.1.5.4.2</t>
  </si>
  <si>
    <t>5.1.5.5</t>
  </si>
  <si>
    <t>FACHADA OESTE</t>
  </si>
  <si>
    <t>5.1.5.5.1</t>
  </si>
  <si>
    <t>5.1.5.5.2</t>
  </si>
  <si>
    <t>5.1.5.6</t>
  </si>
  <si>
    <t>FACHADA RESERVATÓRIO SUPERIOR</t>
  </si>
  <si>
    <t>5.1.5.6.1</t>
  </si>
  <si>
    <t>5.1.5.6.2</t>
  </si>
  <si>
    <t>5.1.5.7</t>
  </si>
  <si>
    <t>PLATIBANDAS (FACE INTERNA)</t>
  </si>
  <si>
    <t>5.1.5.7.1</t>
  </si>
  <si>
    <t>87894</t>
  </si>
  <si>
    <t>CHAPISCO APLICADO EM ALVENARIA (SEM PRESENÇA DE VÃOS) E ESTRUTURAS DE CONCRETO DE FACHADA, COM COLHER DE PEDREIRO.  ARGAMASSA TRAÇO 1:3 COM PREPARO EM BETONEIRA 400L. AF_06/2014</t>
  </si>
  <si>
    <t>5.1.5.7.2</t>
  </si>
  <si>
    <t>87792</t>
  </si>
  <si>
    <t>EMBOÇO OU MASSA ÚNICA EM ARGAMASSA TRAÇO 1:2:8, PREPARO MECÂNICO COM BETONEIRA 400 L, APLICADA MANUALMENTE EM PANOS CEGOS DE FACHADA (SEM PRESENÇA DE VÃOS), ESPESSURA DE 25 MM. AF_06/2014</t>
  </si>
  <si>
    <t>5.1.5.8</t>
  </si>
  <si>
    <t>MURETA LAJE JARDIM</t>
  </si>
  <si>
    <t>5.1.5.8.1</t>
  </si>
  <si>
    <t>5.1.5.8.2</t>
  </si>
  <si>
    <t>5.1.6</t>
  </si>
  <si>
    <t>BANCADAS, PEITORIS, CHAPINS, DIVISÓRIAS</t>
  </si>
  <si>
    <t>5.1.6.1</t>
  </si>
  <si>
    <t>BANCADAS</t>
  </si>
  <si>
    <t>5.1.6.1.1</t>
  </si>
  <si>
    <t>10759</t>
  </si>
  <si>
    <t>5.1.6.2</t>
  </si>
  <si>
    <t>CHAPINS E PEITORIS</t>
  </si>
  <si>
    <t>5.1.6.2.1</t>
  </si>
  <si>
    <t>9753</t>
  </si>
  <si>
    <t>Chapim de granito cinza andorinha, c/ largura = 22 cm, esp = 2 cm</t>
  </si>
  <si>
    <t>5.1.6.2.2</t>
  </si>
  <si>
    <t>1989</t>
  </si>
  <si>
    <t>Peitoril granito cinza polido, c/ largura = 22 cm, esp = 2 cm</t>
  </si>
  <si>
    <t>5.1.6.3</t>
  </si>
  <si>
    <t>DIVISÓRIAS DE GRANITO</t>
  </si>
  <si>
    <t>5.1.6.3.1</t>
  </si>
  <si>
    <t>4458</t>
  </si>
  <si>
    <t>Divisória em granito cinza andorinha para mictórios, polido, e=2cm, inclusive fixação</t>
  </si>
  <si>
    <t>5.1.6.3.2</t>
  </si>
  <si>
    <t>191</t>
  </si>
  <si>
    <t>Divisória em granito cinza andorinha polido, e=2cm, inclusive montagem com ferragens</t>
  </si>
  <si>
    <t>5.1.7</t>
  </si>
  <si>
    <t>REVESTIMENTOS CERÂMICOS / OUTROS REVESTIMENTOS</t>
  </si>
  <si>
    <t>5.1.7.1</t>
  </si>
  <si>
    <t>5.1.7.1.1</t>
  </si>
  <si>
    <t>MP0064</t>
  </si>
  <si>
    <t>(COMPOSIÇÃO REPRESENTATIVA) REVESTIMENTO CERÂMICO EM PAREDE DIMENSÃO MÍNIMA 35 CM</t>
  </si>
  <si>
    <t>5.1.7.1.2</t>
  </si>
  <si>
    <t>290</t>
  </si>
  <si>
    <t>LAMINADO MELAMINICO LISO E FOSCO, PARA REVESTIMENTO DE CHAPA COMPENSADA DE MADEIRA, ESPESSURA 0,8 MM, FIXADO COM COLA (SINAPI 7101) (REVESTIMENTO DE PORTAS)</t>
  </si>
  <si>
    <t>5.1.7.1.3</t>
  </si>
  <si>
    <t>000251</t>
  </si>
  <si>
    <t>REVESTIMENTO EM CHAPA ACO INOX AISI 304 NUMERO 9 (E = 4 MM), ACABAMENTO NUMERO 1 (LAMINADO A QUENTE, FOSCO) - ADAPTADA SINAPI (72200) (REVESTIMENTO DE PORTAS)</t>
  </si>
  <si>
    <t>5.1.7.2</t>
  </si>
  <si>
    <t>5.1.7.2.1</t>
  </si>
  <si>
    <t>000274</t>
  </si>
  <si>
    <t>COMPOSIÇÃO REPRESENTATIVA PROMOTORIA_REVESTIMENTO CERÂMICO PARA PAREDES EXTERNAS EM PASTILHAS DE PORCELANA 10 X 10 CM_COR_BRANCO (PLACAS DE 30 X 30 CM), ALINHADAS A PRUMO</t>
  </si>
  <si>
    <t>5.1.7.2.2</t>
  </si>
  <si>
    <t>000275</t>
  </si>
  <si>
    <t>COMPOSIÇÃO REPRESENTATIVA PROMOTORIA_REVESTIMENTO CERÂMICO PARA PAREDES EXTERNAS EM PASTILHAS DE PORCELANA 10 X 10 CM_COR_CINZA (PLACAS DE 30 X 30 CM), ALINHADAS A PRUMO</t>
  </si>
  <si>
    <t>5.1.7.2.3</t>
  </si>
  <si>
    <t>MP0130</t>
  </si>
  <si>
    <t>JUNTA DE MOVIMENTAÇÃO/DESSOLIDARIZAÇÃO EM FACHADA 15 MM PREENCHIDA COM SELANTE ELASTICO MONOCOMPONENTE A BASE DE POLIURETANO</t>
  </si>
  <si>
    <t>5.1.7.3</t>
  </si>
  <si>
    <t>5.1.7.3.1</t>
  </si>
  <si>
    <t>000273</t>
  </si>
  <si>
    <t>COMPOSIÇÃO REPRESENTATIVA PROMOTORIA_REVESTIMENTO CERÂMICO PARA PAREDES EXTERNAS EM PASTILHAS DE PORCELANA 5 X 5 CM_COR_VERMELHO_ANGRA (PLACAS DE 30 X 30 CM), ALINHADAS A PRUMO</t>
  </si>
  <si>
    <t>5.1.7.3.2</t>
  </si>
  <si>
    <t>5.1.7.3.3</t>
  </si>
  <si>
    <t>5.1.7.3.4</t>
  </si>
  <si>
    <t>5057</t>
  </si>
  <si>
    <t>Revestimento metálico em alumínio composto (Alucobond), e=0,3mm, pintura Kaynar 500 composta por seis camadas,  inclusive estrutura metálica auxiliar em perfil de viga "U" de 2" - fornecimento e montagem</t>
  </si>
  <si>
    <t>5.1.7.3.5</t>
  </si>
  <si>
    <t>5.1.7.4</t>
  </si>
  <si>
    <t>5.1.7.4.1</t>
  </si>
  <si>
    <t>5.1.7.4.2</t>
  </si>
  <si>
    <t>5.1.7.4.3</t>
  </si>
  <si>
    <t>5.1.7.4.4</t>
  </si>
  <si>
    <t>5.1.7.5</t>
  </si>
  <si>
    <t>5.1.7.5.1</t>
  </si>
  <si>
    <t>5.1.7.5.2</t>
  </si>
  <si>
    <t>5.1.7.5.3</t>
  </si>
  <si>
    <t>5.1.7.5.4</t>
  </si>
  <si>
    <t>5.1.7.6</t>
  </si>
  <si>
    <t>5.1.7.6.1</t>
  </si>
  <si>
    <t>5.1.8</t>
  </si>
  <si>
    <t>PAVIMENTAÇÃO</t>
  </si>
  <si>
    <t>5.1.8.1</t>
  </si>
  <si>
    <t>ENCHIMENTO LEVE RÍGIDO COM ARGILA EXPANDIDA</t>
  </si>
  <si>
    <t>5.1.8.1.1</t>
  </si>
  <si>
    <t>000423</t>
  </si>
  <si>
    <t>ENCHIMENTO LEVE RÍGIDO COM ARGILA EXPANDIDA PARA PISO, 750 KG/M³</t>
  </si>
  <si>
    <t>5.1.8.2</t>
  </si>
  <si>
    <t>CONTRAPISO</t>
  </si>
  <si>
    <t>5.1.8.2.1</t>
  </si>
  <si>
    <t>87630</t>
  </si>
  <si>
    <t>CONTRAPISO EM ARGAMASSA TRAÇO 1:4 (CIMENTO E AREIA), PREPARO MECÂNICO COM BETONEIRA 400 L, APLICADO EM ÁREAS SECAS SOBRE LAJE, ADERIDO, ESPESSURA 3CM. AF_06/2014</t>
  </si>
  <si>
    <t>5.1.8.2.2</t>
  </si>
  <si>
    <t>87735</t>
  </si>
  <si>
    <t>5.1.8.3</t>
  </si>
  <si>
    <t>PISO DE ALTA RESISTÊNCIA</t>
  </si>
  <si>
    <t>5.1.8.3.1</t>
  </si>
  <si>
    <t>72137</t>
  </si>
  <si>
    <t>5.1.8.4</t>
  </si>
  <si>
    <t>PISO CERÂMICO</t>
  </si>
  <si>
    <t>5.1.8.4.1</t>
  </si>
  <si>
    <t>89171</t>
  </si>
  <si>
    <t>(COMPOSIÇÃO REPRESENTATIVA) DO SERVIÇO DE REVESTIMENTO CERÂMICO PARA PISO COM PLACAS TIPO GRÉS DE DIMENSÕES 35X35 CM, PARA EDIFICAÇÃO HABITACIONAL UNIFAMILIAR (CASA) E EDIFICAÇÃO PÚBLICA PADRÃO. AF_11/2014</t>
  </si>
  <si>
    <t>5.1.8.5</t>
  </si>
  <si>
    <t>REVESTIMENTO EM GRANITO (ESCADAS)</t>
  </si>
  <si>
    <t>5.1.8.5.1</t>
  </si>
  <si>
    <t>84190</t>
  </si>
  <si>
    <t>PISO GRANITO ASSENTADO SOBRE ARGAMASSA CIMENTO / CAL / AREIA TRACO 1:0,25:3 INCLUSIVE REJUNTE EM CIMENTO (DEGRAUS, PATAMARES E ESPELHOS)</t>
  </si>
  <si>
    <t>5.1.8.6</t>
  </si>
  <si>
    <t>SOLEIRA</t>
  </si>
  <si>
    <t>5.1.8.6.1</t>
  </si>
  <si>
    <t>000260</t>
  </si>
  <si>
    <t xml:space="preserve"> SOLEIRA DE GRANITO, LARGURA 15CM, ESPESSURA 3CM, ASSENTADA SOBRE ARGAMASSA TRACO 1:4 (CIMENTO E AREIA) - ADAPTADA SINAPI (84161)</t>
  </si>
  <si>
    <t>5.1.9</t>
  </si>
  <si>
    <t>IMPERMEABILIZAÇÕES</t>
  </si>
  <si>
    <t>5.1.9.1</t>
  </si>
  <si>
    <t>ESTRUTURAS ENTERRADAS</t>
  </si>
  <si>
    <t>5.1.9.1.1</t>
  </si>
  <si>
    <t>74106/001</t>
  </si>
  <si>
    <t>IMPERMEABILIZACAO DE ESTRUTURAS ENTERRADAS, COM TINTA ASFALTICA, DUAS DEMAOS. (BALDRAMES)</t>
  </si>
  <si>
    <t>5.1.9.1.2</t>
  </si>
  <si>
    <t>IMPERMEABILIZACAO DE ESTRUTURAS ENTERRADAS, COM TINTA ASFALTICA, DUAS DEMAOS. (ALVENARIA DE EMBASAMENTO)</t>
  </si>
  <si>
    <t>5.1.9.1.3</t>
  </si>
  <si>
    <t>000422</t>
  </si>
  <si>
    <t>IMPERMEABILIZACAO DE SUPERFICIE COM ARGAMASSA IMPERMEABILIZANTE BICOMPONENTE SEMIFLEXIVEL DUAS DEMÃOS, TIPO VIAPLUS TOP OU EQUIVALENTE TÉCNICO (POÇO DO ELEVADOR)</t>
  </si>
  <si>
    <t>5.1.9.1.4</t>
  </si>
  <si>
    <t>5968</t>
  </si>
  <si>
    <t>IMPERMEABILIZACAO DE SUPERFICIE COM ARGAMASSA DE CIMENTO E AREIA (MEDIA), TRACO 1:3, COM ADITIVO IMPERMEABILIZANTE, E=2CM. (MUROS DE CONTENÇÃO)</t>
  </si>
  <si>
    <t>5.1.9.1.5</t>
  </si>
  <si>
    <t>IMPERMEABILIZACAO DE ESTRUTURAS ENTERRADAS, COM TINTA ASFALTICA, DUAS DEMAOS.</t>
  </si>
  <si>
    <t>5.1.9.2</t>
  </si>
  <si>
    <t>LAJES DESCOBERTAS</t>
  </si>
  <si>
    <t>5.1.9.2.1</t>
  </si>
  <si>
    <t>83738</t>
  </si>
  <si>
    <t>IMPERMEABILIZACAO DE SUPERFICIE COM MANTA ASFALTICA (COM POLIMEROS TIPO APP), E=4 MM (INCLUSIVE RODAPÉ 20 CM)</t>
  </si>
  <si>
    <t>5.1.9.2.2</t>
  </si>
  <si>
    <t>000246</t>
  </si>
  <si>
    <t>PROTECAO MECANICA DE SUPERFICIE COM ARGAMASSA DE CIMENTO E AREIA, TRACO 1:3, E=2 CM´(SINAPI 83748 Jun/2016)</t>
  </si>
  <si>
    <t>5.1.9.2.3</t>
  </si>
  <si>
    <t>74121/001</t>
  </si>
  <si>
    <t>JUNTA DE DILATACAO PARA IMPERMEABILIZACAO, COM SELANTE ELASTICO MONOCOMPONENTE A BASE DE POLIURETANO, DIMENSOES 1X1CM. (PERIMETRAL)</t>
  </si>
  <si>
    <t>5.1.9.2.4</t>
  </si>
  <si>
    <t>73753/001</t>
  </si>
  <si>
    <t>IMPERMEABILIZACAO DE SUPERFICIE COM MANTA ASFALTICA PROTEGIDA COM FILME DE ALUMINIO GOFRADO (DE ESPESSURA 0,8MM), INCLUSA APLICACAO DE  EMULSAO ASFALTICA, E=3MM. (MARQUISE)</t>
  </si>
  <si>
    <t>5.1.9.3</t>
  </si>
  <si>
    <t>ÁREAS MOLHADAS</t>
  </si>
  <si>
    <t>5.1.9.3.1</t>
  </si>
  <si>
    <t>IMPERMEABILIZACAO DE SUPERFICIE COM ARGAMASSA IMPERMEABILIZANTE BICOMPONENTE SEMIFLEXIVEL DUAS DEMÃOS, TIPO VIAPLUS TOP OU EQUIVALENTE TÉCNICO</t>
  </si>
  <si>
    <t>5.1.9.4</t>
  </si>
  <si>
    <t>CALHAS DA COBERTURA</t>
  </si>
  <si>
    <t>5.1.9.4.1</t>
  </si>
  <si>
    <t>IMPERMEABILIZACAO DE SUPERFICIE COM MANTA ASFALTICA (COM POLIMEROS TIPO APP), E=4 MM</t>
  </si>
  <si>
    <t>5.1.9.4.2</t>
  </si>
  <si>
    <t>5.1.9.4.3</t>
  </si>
  <si>
    <t>5.1.10</t>
  </si>
  <si>
    <t>ESQUADRIAS E SERRALHERIA</t>
  </si>
  <si>
    <t>5.1.10.1</t>
  </si>
  <si>
    <t>PORTAS DE MADEIRA</t>
  </si>
  <si>
    <t>5.1.10.1.1</t>
  </si>
  <si>
    <t>000388</t>
  </si>
  <si>
    <t>PORTA DE MADEIRA PARA BANHEIRO, EM CHAPA DE MADEIRA COMPENSADA, REVESTIDA COM LAMINADO TEXTURIZADO, 70X160CM, INCLUSO MARCO E DOBRADICAS (Adaptada SINAPI 74139/002)</t>
  </si>
  <si>
    <t>5.1.10.1.2</t>
  </si>
  <si>
    <t>90844</t>
  </si>
  <si>
    <t>KIT DE PORTA DE MADEIRA PARA PINTURA, SEMI-OCA (LEVE OU MÉDIA), PADRÃO MÉDIO, 90X210CM, ESPESSURA DE 3,5CM, ITENS INCLUSOS: DOBRADIÇAS, MONTAGEM E INSTALAÇÃO DO BATENTE, FECHADURA COM EXECUÇÃO DO FURO - FORNECIMENTO E INSTALAÇÃO. AF_08/2015</t>
  </si>
  <si>
    <t>5.1.10.1.3</t>
  </si>
  <si>
    <t>000248</t>
  </si>
  <si>
    <t>KIT DE PORTA DE MADEIRA PARA PINTURA, SEMI-OCA (LEVE OU MÉDIA), PADRÃO MÉDIO, 180X210CM, ESPESSURA DE 3,5CM, ITENS INCLUSOS: DOBRADIÇAS, MONTAGEM E INSTALAÇÃO DO BATENTE, FECHADURA COM EXECUÇÃO DO FURO - FORNECIMENTO E INSTALAÇÃO. AF_08/2015 - ADAPTADA SINAPI (90844)</t>
  </si>
  <si>
    <t>5.1.10.1.4</t>
  </si>
  <si>
    <t>1778</t>
  </si>
  <si>
    <t>Mola hidráulica para porta de madeira (Brasil ou similar)</t>
  </si>
  <si>
    <t>5.1.10.2</t>
  </si>
  <si>
    <t>ESQUADRIAS METÁLICAS</t>
  </si>
  <si>
    <t>5.1.10.2.1</t>
  </si>
  <si>
    <t>11941</t>
  </si>
  <si>
    <t>Janela em alumínio, cor N/P/B, tipo moldura-vidro, de correr, exclusive vidro</t>
  </si>
  <si>
    <t>5.1.10.2.2</t>
  </si>
  <si>
    <t>94575</t>
  </si>
  <si>
    <t>JANELA DE ALUMÍNIO MAXIM-AR, FIXAÇÃO COM PARAFUSO, VEDAÇÃO COM ESPUMA EXPANSIVA PU, COM VIDROS, PADRONIZADA. AF_07/2016</t>
  </si>
  <si>
    <t>5.1.10.2.3</t>
  </si>
  <si>
    <t>85010</t>
  </si>
  <si>
    <t>CAIXILHO FIXO, DE ALUMINIO, PARA VIDRO (FACHADA PRINCIPAL)</t>
  </si>
  <si>
    <t>5.1.10.2.4</t>
  </si>
  <si>
    <t>CAIXILHO FIXO, DE ALUMINIO, PARA VIDRO (VISORES INTERNOS)</t>
  </si>
  <si>
    <t>5.1.10.2.5</t>
  </si>
  <si>
    <t>91341</t>
  </si>
  <si>
    <t>PORTA EM ALUMÍNIO DE ABRIR TIPO VENEZIANA COM GUARNIÇÃO, FIXAÇÃO COM PARAFUSOS - FORNECIMENTO E INSTALAÇÃO. AF_08/2015</t>
  </si>
  <si>
    <t>5.1.10.3</t>
  </si>
  <si>
    <t>ESQUADRIAS DE VIDRO TEMPERADO</t>
  </si>
  <si>
    <t>5.1.10.3.1</t>
  </si>
  <si>
    <t>000380</t>
  </si>
  <si>
    <t>PORTA DE VIDRO TEMPERADO FUMÊ, 1,00X2,20M, ESPESSURA 10MM, INCLUSIVE ACESSORIOS (FACHADA)</t>
  </si>
  <si>
    <t>5.1.10.3.2</t>
  </si>
  <si>
    <t>MP0129</t>
  </si>
  <si>
    <t>PORTA DE VIDRO TEMPERADO, 0,9X2,10M, ESPESSURA 10MM, INCLUSIVE ACESSORIOS E FECHADURA ELÉTRICA (INTERNA)</t>
  </si>
  <si>
    <t>5.1.10.3.3</t>
  </si>
  <si>
    <t>72120</t>
  </si>
  <si>
    <t>VIDRO TEMPERADO INCOLOR, ESPESSURA 10MM, FORNECIMENTO E INSTALACAO, INCLUSIVE MASSA PARA VEDACAO (FIXO 0,65 X 2,10M)</t>
  </si>
  <si>
    <t>5.1.10.4</t>
  </si>
  <si>
    <t>BRISES</t>
  </si>
  <si>
    <t>5.1.10.4.1</t>
  </si>
  <si>
    <t>9054</t>
  </si>
  <si>
    <t>Fornecimento e instalação de brise metálico de alumínio ref. 84F, 45º L, da Fibrocell ou similar</t>
  </si>
  <si>
    <t>5.1.10.5</t>
  </si>
  <si>
    <t>SERRALHERIA</t>
  </si>
  <si>
    <t>5.1.10.5.1</t>
  </si>
  <si>
    <t>000397</t>
  </si>
  <si>
    <t>CONJUNTO DE MASTRO P/ TRÊS BANDEIRAS E PEDESTAL (Adaptada SEINFRA C0864)</t>
  </si>
  <si>
    <t>5.1.10.5.2</t>
  </si>
  <si>
    <t>73970/001</t>
  </si>
  <si>
    <t>ESTRUTURA METALICA EM ACO ESTRUTURAL (ESTRUTURA AUXILIAR DOS BRISES - 8KG/UN)</t>
  </si>
  <si>
    <t>5.1.10.5.3</t>
  </si>
  <si>
    <t>74072/003 (Adap_SINAPI)</t>
  </si>
  <si>
    <t>CORRIMAO EM TUBO ACO GALVANIZADO 1 1/2" COM BRACADEIRA</t>
  </si>
  <si>
    <t>5.1.10.5.4</t>
  </si>
  <si>
    <t>74194/001</t>
  </si>
  <si>
    <t>ESCADA TIPO MARINHEIRO EM TUBO ACO GALVANIZADO 1 1/2" 5 DEGRAUS</t>
  </si>
  <si>
    <t>5.1.10.5.5</t>
  </si>
  <si>
    <t>11499</t>
  </si>
  <si>
    <t>Guarda-corpo para escada marinheiro, com 05 (cinco) barras chatas verticais 1 1/4" x 3/16" e arco a cada 30cm de 1 1/4" x 3/16", fixada com parabolt - fornecimento e instalação</t>
  </si>
  <si>
    <t>5.1.10.5.6</t>
  </si>
  <si>
    <t>74073/001</t>
  </si>
  <si>
    <t>ALCAPAO EM FERRO 60X60CM, INCLUSO FERRAGENS</t>
  </si>
  <si>
    <t>5.1.11</t>
  </si>
  <si>
    <t>ACABAMENTOS DIVERSOS</t>
  </si>
  <si>
    <t>5.1.11.1</t>
  </si>
  <si>
    <t>RODAPÉ DE MADEIRA</t>
  </si>
  <si>
    <t>5.1.11.1.1</t>
  </si>
  <si>
    <t>84162</t>
  </si>
  <si>
    <t>RODAPE EM MADEIRA, ALTURA 7CM, FIXADO COM COLA</t>
  </si>
  <si>
    <t>5.1.11.2</t>
  </si>
  <si>
    <t>5.1.11.2.1</t>
  </si>
  <si>
    <t>96115</t>
  </si>
  <si>
    <t>FORRO DE FIBRA MINERAL, PARA AMBIENTES COMERCIAIS, INCLUSIVE ESTRUTURA DE FIXAÇÃO. AF_05/2017_P</t>
  </si>
  <si>
    <t>5.1.11.2.2</t>
  </si>
  <si>
    <t>73986/001</t>
  </si>
  <si>
    <t>FORRO DE GESSO EM PLACAS 60X60CM, ESPESSURA 1,2CM, INCLUSIVE FIXACAO COM ARAME</t>
  </si>
  <si>
    <t>5.1.11.2.3</t>
  </si>
  <si>
    <t>7702</t>
  </si>
  <si>
    <t>Forro de gesso acartonado removível, cor branco, placa 1243 x 618mm, gessolyne gypsum ou similar - fornecimento e aplicação (revestimento em película de PVC padrão liso)</t>
  </si>
  <si>
    <t>5.1.11.2.4</t>
  </si>
  <si>
    <t>10411</t>
  </si>
  <si>
    <t>Forro de gesso acartonado, FGE - forro gypsum estruturado, em chapa gypsum drywall, RT BR 12,5mm, da Gypsum ou similar - fornecimento e aplicação (MARQUISE)</t>
  </si>
  <si>
    <t>5.1.11.3</t>
  </si>
  <si>
    <t>VIDROS E ESPELHOS</t>
  </si>
  <si>
    <t>5.1.11.3.1</t>
  </si>
  <si>
    <t>72117</t>
  </si>
  <si>
    <t>5.1.11.3.2</t>
  </si>
  <si>
    <t>85002</t>
  </si>
  <si>
    <t>VIDRO LISO FUME, ESPESSURA 6MM</t>
  </si>
  <si>
    <t>5.1.11.3.3</t>
  </si>
  <si>
    <t>85005</t>
  </si>
  <si>
    <t>ESPELHO CRISTAL, ESPESSURA 4MM, COM PARAFUSOS DE FIXACAO, SEM MOLDURA</t>
  </si>
  <si>
    <t>5.1.11.3.4</t>
  </si>
  <si>
    <t>84959</t>
  </si>
  <si>
    <t>VIDRO LISO COMUM TRANSPARENTE, ESPESSURA 6MM</t>
  </si>
  <si>
    <t>5.1.12</t>
  </si>
  <si>
    <t>PINTURA</t>
  </si>
  <si>
    <t>5.1.12.1</t>
  </si>
  <si>
    <t>INTERNA</t>
  </si>
  <si>
    <t>5.1.12.1.1</t>
  </si>
  <si>
    <t>88485</t>
  </si>
  <si>
    <t>APLICAÇÃO DE FUNDO SELADOR ACRÍLICO EM PAREDES, UMA DEMÃO. AF_06/2014</t>
  </si>
  <si>
    <t>5.1.12.1.2</t>
  </si>
  <si>
    <t>88497 (Adap_02_SINAPI)</t>
  </si>
  <si>
    <t>APLICAÇÃO E LIXAMENTO DE MASSA ACRÍLICA EM PAREDES, DUAS DEMÃOS. AF_06/2014</t>
  </si>
  <si>
    <t>5.1.12.1.3</t>
  </si>
  <si>
    <t>88489</t>
  </si>
  <si>
    <t>5.1.12.1.4</t>
  </si>
  <si>
    <t>88484</t>
  </si>
  <si>
    <t>APLICAÇÃO DE FUNDO SELADOR ACRÍLICO EM TETO, UMA DEMÃO. AF_06/2014</t>
  </si>
  <si>
    <t>5.1.12.1.5</t>
  </si>
  <si>
    <t>88496 (Adap_01_SINAPI)</t>
  </si>
  <si>
    <t>APLICAÇÃO E LIXAMENTO DE MASSA ACRÍLICA EM TETO, DUAS DEMÃOS. AF_06/2014</t>
  </si>
  <si>
    <t>5.1.12.1.6</t>
  </si>
  <si>
    <t>88488</t>
  </si>
  <si>
    <t>APLICAÇÃO MANUAL DE PINTURA COM TINTA LÁTEX ACRÍLICA EM TETO, DUAS DEMÃOS. AF_06/2014</t>
  </si>
  <si>
    <t>5.1.12.1.7</t>
  </si>
  <si>
    <t>74065/002</t>
  </si>
  <si>
    <t>PINTURA ESMALTE ACETINADO PARA MADEIRA, DUAS DEMAOS, SOBRE FUNDO NIVELADOR BRANCO (RODAPÉS)</t>
  </si>
  <si>
    <t>5.1.12.1.8</t>
  </si>
  <si>
    <t>PINTURA ESMALTE ACETINADO PARA MADEIRA, DUAS DEMAOS, SOBRE FUNDO NIVELADOR BRANCO (ALISARES E ADUELAS)</t>
  </si>
  <si>
    <t>5.1.12.2</t>
  </si>
  <si>
    <t>5.1.12.2.1</t>
  </si>
  <si>
    <t>88415</t>
  </si>
  <si>
    <t>APLICAÇÃO MANUAL DE FUNDO SELADOR ACRÍLICO EM PAREDES EXTERNAS DE CASAS. AF_06/2014</t>
  </si>
  <si>
    <t>5.1.12.2.2</t>
  </si>
  <si>
    <t>95626</t>
  </si>
  <si>
    <t>APLICAÇÃO MANUAL DE TINTA LÁTEX ACRÍLICA EM PAREDE EXTERNAS DE CASAS, DUAS DEMÃOS. AF_11/2016</t>
  </si>
  <si>
    <t>5.1.12.3</t>
  </si>
  <si>
    <t>ESTRUTURA METÁLICA</t>
  </si>
  <si>
    <t>5.1.12.3.1</t>
  </si>
  <si>
    <t>95468</t>
  </si>
  <si>
    <t>PINTURA ESMALTE BRILHANTE (2 DEMAOS) SOBRE SUPERFICIE METALICA, INCLUSIVE PROTECAO COM ZARCAO (1 DEMAO)</t>
  </si>
  <si>
    <t>5.1.12.4</t>
  </si>
  <si>
    <t>LAJES DESCOBERTAS E CALHAS</t>
  </si>
  <si>
    <t>5.1.12.4.1</t>
  </si>
  <si>
    <t>74245/001</t>
  </si>
  <si>
    <t>PINTURA ACRILICA EM PISO CIMENTADO DUAS DEMAOS (LAJES DESCOBERTAS)</t>
  </si>
  <si>
    <t>5.1.12.4.2</t>
  </si>
  <si>
    <t>PINTURA ACRILICA EM PISO CIMENTADO DUAS DEMAOS (CALHAS)</t>
  </si>
  <si>
    <t>5.1.13</t>
  </si>
  <si>
    <t>5.1.13.1</t>
  </si>
  <si>
    <t>TELHADO</t>
  </si>
  <si>
    <t>5.1.13.1.1</t>
  </si>
  <si>
    <t>92543</t>
  </si>
  <si>
    <t>TRAMA DE MADEIRA COMPOSTA POR TERÇAS PARA TELHADOS DE ATÉ 2 ÁGUAS PARA TELHA ONDULADA DE FIBROCIMENTO, METÁLICA, PLÁSTICA OU TERMOACÚSTICA, INCLUSO TRANSPORTE VERTICAL. AF_12/2015</t>
  </si>
  <si>
    <t>5.1.13.1.2</t>
  </si>
  <si>
    <t>94210</t>
  </si>
  <si>
    <t>TELHAMENTO COM TELHA ONDULADA DE FIBROCIMENTO E = 6 MM, COM RECOBRIMENTO LATERAL DE 1 1/4 DE ONDA PARA TELHADO COM INCLINAÇÃO MÁXIMA DE 10°, COM ATÉ 2 ÁGUAS, INCLUSO IÇAMENTO. AF_06/2016</t>
  </si>
  <si>
    <t>5.1.13.2</t>
  </si>
  <si>
    <t>RUFOS DE CONCRETO</t>
  </si>
  <si>
    <t>5.1.13.2.1</t>
  </si>
  <si>
    <t>304</t>
  </si>
  <si>
    <t>Rufo de concreto armado fck=20mpa l=30cm e h=5cm</t>
  </si>
  <si>
    <t>5.1.13.3</t>
  </si>
  <si>
    <t>CALHAS</t>
  </si>
  <si>
    <t>5.1.13.3.1</t>
  </si>
  <si>
    <t>87449</t>
  </si>
  <si>
    <t>ALVENARIA DE VEDAÇÃO DE BLOCOS VAZADOS DE CONCRETO DE 14X19X39CM (ESPESSURA 14CM) DE PAREDES COM ÁREA LÍQUIDA MENOR QUE 6M² SEM VÃOS E ARGAMASSA DE ASSENTAMENTO COM PREPARO EM BETONEIRA. AF_06/2014</t>
  </si>
  <si>
    <t>5.1.13.3.2</t>
  </si>
  <si>
    <t>87745</t>
  </si>
  <si>
    <t>CONTRAPISO EM ARGAMASSA TRAÇO 1:4 (CIMENTO E AREIA), PREPARO MECÂNICO COM BETONEIRA 400 L, APLICADO EM ÁREAS MOLHADAS SOBRE LAJE, ADERIDO, ESPESSURA 3CM. AF_06/2014</t>
  </si>
  <si>
    <t>5.1.13.3.3</t>
  </si>
  <si>
    <t>5.1.13.3.4</t>
  </si>
  <si>
    <t>5.1.13.4</t>
  </si>
  <si>
    <t>5.1.13.4.1</t>
  </si>
  <si>
    <t>5.1.13.4.2</t>
  </si>
  <si>
    <t>ALVENARIA DE VEDAÇÃO DE BLOCOS VAZADOS DE CONCRETO DE 14X19X39CM (ESPESSURA 14CM) DE PAREDES COM ÁREA LÍQUIDA MENOR QUE 6M² SEM VÃOS E ARGAMASSA DE ASSENTAMENTO COM PREPARO EM BETONEIRA. AF_06/2014 (MURETA LAJE JARDIM)</t>
  </si>
  <si>
    <t>5.1.13.4.3</t>
  </si>
  <si>
    <t>ENCHIMENTO LEVE RÍGIDO COM ARGILA EXPANDIDA PARA PISO, 750 KG/M³ (LAJE JARDIM)</t>
  </si>
  <si>
    <t>5.1.13.4.4</t>
  </si>
  <si>
    <t>CONTRAPISO EM ARGAMASSA TRAÇO 1:4 (CIMENTO E AREIA), PREPARO MECÂNICO COM BETONEIRA 400 L, APLICADO EM ÁREAS MOLHADAS SOBRE LAJE, ADERIDO, ESPESSURA 3CM. AF_06/2014 (MARQUISE)</t>
  </si>
  <si>
    <t>5.1.14</t>
  </si>
  <si>
    <t>SINALIZAÇÃO</t>
  </si>
  <si>
    <t>5.1.14.1</t>
  </si>
  <si>
    <t>291</t>
  </si>
  <si>
    <t>SINALIZAÇÃO EXTERNA DE PROMOTORIA COM LETRAS EM PVC EXPANDIDO 3CM, H=10 A 12CM, INC. LOGOMARCA</t>
  </si>
  <si>
    <t>UNID</t>
  </si>
  <si>
    <t>5.1.14.2</t>
  </si>
  <si>
    <t>7323</t>
  </si>
  <si>
    <t>Piso tátil direcional e/ou alerta, em borracha, p/deficientes visuais, dimensões 25x25cm, aplicado, rejuntado, exclusive regularização de base</t>
  </si>
  <si>
    <t>5.1.14.3</t>
  </si>
  <si>
    <t>7324</t>
  </si>
  <si>
    <t>5.2</t>
  </si>
  <si>
    <t>ANEXO (GUARITA, CASA DE BOMBAS E RESERVATÓRIO INFERIOR)</t>
  </si>
  <si>
    <t>5.2.1</t>
  </si>
  <si>
    <t>FUNDAÇÕES, SUPERESTRUTURA, PAREDES</t>
  </si>
  <si>
    <t>5.2.1.1</t>
  </si>
  <si>
    <t>93358</t>
  </si>
  <si>
    <t>5.2.1.2</t>
  </si>
  <si>
    <t>REATERRO MANUAL DE VALAS COM COMPACTAÇÃO MECANIZADA. AF_04/2016</t>
  </si>
  <si>
    <t>5.2.1.3</t>
  </si>
  <si>
    <t>5.2.1.4</t>
  </si>
  <si>
    <t>5.2.1.5</t>
  </si>
  <si>
    <t>5.2.1.6</t>
  </si>
  <si>
    <t>5.2.1.7</t>
  </si>
  <si>
    <t>MONTAGEM E DESMONTAGEM DE FÔRMA DE PILARES RETANGULARES E ESTRUTURAS SIMILARES COM ÁREA MÉDIA DAS SEÇÕES MENOR OU IGUAL A 0,25 M², PÉ-DIREITO SIMPLES, EM CHAPA DE MADEIRA COMPENSADA RESINADA, 6 UTILIZAÇÕES. AF_12/2015</t>
  </si>
  <si>
    <t>5.2.1.8</t>
  </si>
  <si>
    <t>MONTAGEM E DESMONTAGEM DE FÔRMA DE VIGA, ESCORAMENTO METÁLICO, PÉ-DIREITO SIMPLES, EM CHAPA DE MADEIRA RESINADA, 6 UTILIZAÇÕES. AF_12/2015</t>
  </si>
  <si>
    <t>5.2.1.9</t>
  </si>
  <si>
    <t>000317</t>
  </si>
  <si>
    <t>COMPOSIÇÃO REPRESENTATIVA PROMOTORIA_ARMAÇÃO EDÍCULAS</t>
  </si>
  <si>
    <t>5.2.1.10</t>
  </si>
  <si>
    <t>5.2.1.11</t>
  </si>
  <si>
    <t>5.2.1.12</t>
  </si>
  <si>
    <t>5.2.1.13</t>
  </si>
  <si>
    <t>CONCRETAGEM DE PILARES, FCK = 30 MPA, COM USO DE BOMBA EM EDIFICAÇÃO COM SEÇÃO MÉDIA DE PILARES MENOR OU IGUAL A 0,25 M² - LANÇAMENTO, ADENSAMENTO E ACABAMENTO</t>
  </si>
  <si>
    <t>5.2.1.14</t>
  </si>
  <si>
    <t>5.2.1.15</t>
  </si>
  <si>
    <t>000426</t>
  </si>
  <si>
    <t>CONCRETAGEM DE PAREDES COM CONCRETO USINADO BOMBEÁVEL, FCK 30 MPA, LANÇADO COM BOMBA LANÇA - LANÇAMENTO, ADENSAMENTO E ACABAMENTO (LAJES E PAREDES DO RESERVATÓRIO)</t>
  </si>
  <si>
    <t>5.2.1.16</t>
  </si>
  <si>
    <t>5.2.1.17</t>
  </si>
  <si>
    <t>87497</t>
  </si>
  <si>
    <t>ALVENARIA DE VEDAÇÃO DE BLOCOS CERÂMICOS FURADOS NA HORIZONTAL DE 11,5X19X19CM (ESPESSURA 11,5CM) DE PAREDES COM ÁREA LÍQUIDA MENOR QUE 6M² SEM VÃOS E ARGAMASSA DE ASSENTAMENTO COM PREPARO EM BETONEIRA. AF_06/2014 (FECHAMENTO RESERVATÓRIO 0,6x5,3M)</t>
  </si>
  <si>
    <t>5.2.1.18</t>
  </si>
  <si>
    <t>5.2.1.19</t>
  </si>
  <si>
    <t>93187</t>
  </si>
  <si>
    <t>VERGA MOLDADA IN LOCO EM CONCRETO PARA JANELAS COM MAIS DE 1,5 M DE VÃO. AF_03/2016</t>
  </si>
  <si>
    <t>5.2.1.20</t>
  </si>
  <si>
    <t>93197</t>
  </si>
  <si>
    <t>CONTRAVERGA MOLDADA IN LOCO EM CONCRETO PARA VÃOS DE MAIS DE 1,5 M DE COMPRIMENTO. AF_03/2016</t>
  </si>
  <si>
    <t>5.2.1.21</t>
  </si>
  <si>
    <t>CINTA DE AMARRAÇÃO DE ALVENARIA MOLDADA IN LOCO EM CONCRETO. AF_03/2016</t>
  </si>
  <si>
    <t>5.2.2</t>
  </si>
  <si>
    <t>PAVIMENTAÇÃO, REVESTIMENTOS E ACABAMENTOS</t>
  </si>
  <si>
    <t>5.2.2.1</t>
  </si>
  <si>
    <t>5.2.2.2</t>
  </si>
  <si>
    <t>5.2.2.3</t>
  </si>
  <si>
    <t>5.2.2.4</t>
  </si>
  <si>
    <t>COMPOSIÇÃO REPRESENTATIVA PROMOTORIA_EMBOÇO OU MASSA ÚNICA, APLICADA MANUALMENTE EM PANOS DE FACHADA, PREPARO EM BETONEIRA, TRAÇO 1:2:8, ESPESSURA 25MM (INCLUSIVE FACE INTERNA DAS PLATIBANDAS)</t>
  </si>
  <si>
    <t>5.2.2.5</t>
  </si>
  <si>
    <t>5.2.2.6</t>
  </si>
  <si>
    <t>5.2.2.7</t>
  </si>
  <si>
    <t>5.2.2.8</t>
  </si>
  <si>
    <t>87620</t>
  </si>
  <si>
    <t>CONTRAPISO EM ARGAMASSA TRAÇO 1:4 (CIMENTO E AREIA), PREPARO MECÂNICO COM BETONEIRA 400 L, APLICADO EM ÁREAS SECAS SOBRE LAJE, ADERIDO, ESPESSURA 2CM. AF_06/2014 (GUARITA)</t>
  </si>
  <si>
    <t>5.2.2.9</t>
  </si>
  <si>
    <t>CONTRAPISO EM ARGAMASSA TRAÇO 1:4 (CIMENTO E AREIA), PREPARO MECÂNICO COM BETONEIRA 400 L, APLICADO EM ÁREAS MOLHADAS SOBRE LAJE, ADERIDO, ESPESSURA 2CM. AF_06/2014 (WC GUARITA)</t>
  </si>
  <si>
    <t>5.2.2.10</t>
  </si>
  <si>
    <t>PISO INDUSTRIAL ALTA RESISTENCIA, ESPESSURA 12MM, INCLUSO JUNTAS DE DILATACAO PLASTICAS E POLIMENTO MECANIZADO (GUARITA)</t>
  </si>
  <si>
    <t>5.2.2.11</t>
  </si>
  <si>
    <t>(COMPOSIÇÃO REPRESENTATIVA) DO SERVIÇO DE REVESTIMENTO CERÂMICO PARA PISO COM PLACAS TIPO GRÉS DE DIMENSÕES 35X35 CM, PARA EDIFICAÇÃO HABITACIONAL UNIFAMILIAR (CASA) E EDIFICAÇÃO PÚBLICA PADRÃO. AF_11/2014 (WC GUARITA)</t>
  </si>
  <si>
    <t>5.2.2.12</t>
  </si>
  <si>
    <t>73922/003</t>
  </si>
  <si>
    <t>PISO CIMENTADO TRACO 1:3 (CIMENTO E AREIA) ACABAMENTO LISO ESPESSURA 2,0CM, PREPARO MANUAL DA ARGAMASSA (CASA DE BOMBAS)</t>
  </si>
  <si>
    <t>5.2.2.13</t>
  </si>
  <si>
    <t>SOLEIRA DE GRANITO, LARGURA 15CM, ESPESSURA 3CM, ASSENTADA SOBRE ARGAMASSA TRACO 1:4 (CIMENTO E AREIA) - ADAPTADA SINAPI (84161) (GUARITA, WC GUARITA E CASA DE BOMBAS)</t>
  </si>
  <si>
    <t>5.2.2.14</t>
  </si>
  <si>
    <t>Chapim de granito cinza andorinha, c/ largura = 22 cm, esp = 2 cm (GUARITA, CASA DE BOMBAS E RESERVATÓRIO)</t>
  </si>
  <si>
    <t>5.2.2.15</t>
  </si>
  <si>
    <t>Peitoril granito cinza polido, c/ largura = 22 cm, esp = 2 cm (GUARITA)</t>
  </si>
  <si>
    <t>5.2.2.16</t>
  </si>
  <si>
    <t>FORRO DE GESSO EM PLACAS 60X60CM, ESPESSURA 1,2CM, INCLUSIVE FIXACAO COM ARAME (WC GUARITA)</t>
  </si>
  <si>
    <t>5.2.2.17</t>
  </si>
  <si>
    <t>Forro de gesso acartonado removível, cor branco, placa 1243 x 618mm, gessolyne gypsum ou similar - fornecimento e aplicação (GUARITA)</t>
  </si>
  <si>
    <t>5.2.2.18</t>
  </si>
  <si>
    <t>RODAPE EM MADEIRA, ALTURA 7CM, FIXADO COM COLA (GUARITA)</t>
  </si>
  <si>
    <t>5.2.2.19</t>
  </si>
  <si>
    <t>APLICAÇÃO DE FUNDO SELADOR ACRÍLICO EM PAREDES, UMA DEMÃO. AF_06/2014 (GUARITA E CASA DE BOMBAS)</t>
  </si>
  <si>
    <t>5.2.2.20</t>
  </si>
  <si>
    <t>APLICAÇÃO E LIXAMENTO DE MASSA ACRÍLICA EM PAREDES, DUAS DEMÃOS. AF_06/2014 (GUARITA E CASA DE BOMBAS)</t>
  </si>
  <si>
    <t>5.2.2.21</t>
  </si>
  <si>
    <t>APLICAÇÃO MANUAL DE PINTURA COM TINTA LÁTEX ACRÍLICA EM PAREDES, DUAS DEMÃOS. AF_06/2014 (GUARITA E CASA DE BOMBAS)</t>
  </si>
  <si>
    <t>5.2.2.22</t>
  </si>
  <si>
    <t>APLICAÇÃO DE FUNDO SELADOR ACRÍLICO EM TETO, UMA DEMÃO. AF_06/2014 (WC GUARITA)</t>
  </si>
  <si>
    <t>5.2.2.23</t>
  </si>
  <si>
    <t>88496</t>
  </si>
  <si>
    <t>APLICAÇÃO E LIXAMENTO DE MASSA LÁTEX EM TETO, DUAS DEMÃOS. AF_06/2014 (WC GUARITA)</t>
  </si>
  <si>
    <t>5.2.2.24</t>
  </si>
  <si>
    <t>APLICAÇÃO MANUAL DE PINTURA COM TINTA LÁTEX ACRÍLICA EM TETO, DUAS DEMÃOS. AF_06/2014 (WC GUARITA)</t>
  </si>
  <si>
    <t>5.2.2.25</t>
  </si>
  <si>
    <t>PINTURA ESMALTE ACETINADO PARA MADEIRA, DUAS DEMAOS, SOBRE FUNDO NIVELADOR BRANCO</t>
  </si>
  <si>
    <t>5.2.2.26</t>
  </si>
  <si>
    <t>5.2.2.27</t>
  </si>
  <si>
    <t>LAMINADO MELAMINICO LISO E FOSCO, PARA REVESTIMENTO DE CHAPA COMPENSADA DE MADEIRA, ESPESSURA 0,8 MM, FIXADO COM COLA (SINAPI 7101)</t>
  </si>
  <si>
    <t>5.2.2.28</t>
  </si>
  <si>
    <t>88423</t>
  </si>
  <si>
    <t>APLICAÇÃO MANUAL DE PINTURA COM TINTA TEXTURIZADA ACRÍLICA EM PAREDES EXTERNAS DE CASAS, UMA COR. AF_06/2014 (FUNDO DA GUARITA, CASA DE BOMBAS E RESERVATÓRIO)</t>
  </si>
  <si>
    <t>5.2.2.29</t>
  </si>
  <si>
    <t>APLICAÇÃO MANUAL DE FUNDO SELADOR ACRÍLICO EM PAREDES EXTERNAS DE CASAS. AF_06/2014 (FUNDO DA GUARITA, CASA DE BOMBAS E RESERVATÓRIO)</t>
  </si>
  <si>
    <t>5.2.2.30</t>
  </si>
  <si>
    <t>PINTURA ACRILICA EM PISO CIMENTADO DUAS DEMAOS (CASA DE BOMBAS)</t>
  </si>
  <si>
    <t>5.2.2.31</t>
  </si>
  <si>
    <t>94993</t>
  </si>
  <si>
    <t>EXECUÇÃO DE PASSEIO (CALÇADA) OU PISO DE CONCRETO COM CONCRETO MOLDADO IN LOCO, USINADO, ACABAMENTO CONVENCIONAL, ESPESSURA 6 CM, ARMADO. AF_07/2016 (GUARITA, WC GUARITA E CASA DE BOMBAS)</t>
  </si>
  <si>
    <t>5.2.3</t>
  </si>
  <si>
    <t>5.2.3.1</t>
  </si>
  <si>
    <t>90841</t>
  </si>
  <si>
    <t>KIT DE PORTA DE MADEIRA PARA PINTURA, SEMI-OCA (LEVE OU MÉDIA), PADRÃO MÉDIO, 60X210CM, ESPESSURA DE 3,5CM, ITENS INCLUSOS: DOBRADIÇAS, MONTAGEM E INSTALAÇÃO DO BATENTE, FECHADURA COM EXECUÇÃO DO FURO - FORNECIMENTO E INSTALAÇÃO. AF_08/2015</t>
  </si>
  <si>
    <t>5.2.3.2</t>
  </si>
  <si>
    <t>5.2.3.3</t>
  </si>
  <si>
    <t>94576</t>
  </si>
  <si>
    <t>JANELA DE ALUMÍNIO DE CORRER, 2 FOLHAS, FIXAÇÃO COM PARAFUSO, VEDAÇÃO COM ESPUMA EXPANSIVA PU, COM VIDROS, PADRONIZADA. AF_07/2016</t>
  </si>
  <si>
    <t>5.2.3.4</t>
  </si>
  <si>
    <t>73665</t>
  </si>
  <si>
    <t>ESCADA TIPO MARINHEIRO EM ACO CA-50 9,52MM INCLUSO PINTURA COM FUNDO ANTICORROSIVO TIPO ZARCAO</t>
  </si>
  <si>
    <t>5.2.3.5</t>
  </si>
  <si>
    <t>5.2.4</t>
  </si>
  <si>
    <t>5.2.4.1</t>
  </si>
  <si>
    <t>CONTRAPISO EM ARGAMASSA TRAÇO 1:4 (CIMENTO E AREIA), PREPARO MECÂNICO COM BETONEIRA 400 L, APLICADO EM ÁREAS MOLHADAS SOBRE LAJE, ADERIDO, ESPESSURA 3CM. AF_06/2014 (GUARITA E RESERVATÓRIO)</t>
  </si>
  <si>
    <t>5.2.4.2</t>
  </si>
  <si>
    <t>IMPERMEABILIZACAO DE SUPERFICIE COM MANTA ASFALTICA (COM POLIMEROS TIPO APP), E=4 MM (GUARITA E RESERVATÓRIO, INCLUSIVE RODAPÉ 20 CM)</t>
  </si>
  <si>
    <t>5.2.4.3</t>
  </si>
  <si>
    <t>PROTECAO MECANICA DE SUPERFICIE COM ARGAMASSA DE CIMENTO E AREIA, TRACO 1:3, E=2 CM´(SINAPI 83748 Jun/2016) (GUARITA E RESERVATÓRIO)</t>
  </si>
  <si>
    <t>5.2.4.4</t>
  </si>
  <si>
    <t>JUNTA DE DILATACAO PARA IMPERMEABILIZACAO, COM SELANTE ELASTICO MONOCOMPONENTE A BASE DE POLIURETANO, DIMENSOES 1X1CM. (GUARITA E RESERVATÓRIO)</t>
  </si>
  <si>
    <t>5.2.4.5</t>
  </si>
  <si>
    <t>TRAMA DE MADEIRA COMPOSTA POR TERÇAS PARA TELHADOS DE ATÉ 2 ÁGUAS PARA TELHA ONDULADA DE FIBROCIMENTO, METÁLICA, PLÁSTICA OU TERMOACÚSTICA, INCLUSO TRANSPORTE VERTICAL. AF_12/2015 (CASA DE BOMBAS)</t>
  </si>
  <si>
    <t>5.2.4.6</t>
  </si>
  <si>
    <t>TELHAMENTO COM TELHA ONDULADA DE FIBROCIMENTO E = 6 MM, COM RECOBRIMENTO LATERAL DE 1 1/4 DE ONDA PARA TELHADO COM INCLINAÇÃO MÁXIMA DE 10°, COM ATÉ 2 ÁGUAS, INCLUSO IÇAMENTO. AF_06/2016 (CASA DE BOMBAS)</t>
  </si>
  <si>
    <t>5.2.4.7</t>
  </si>
  <si>
    <t>94228</t>
  </si>
  <si>
    <t>CALHA EM CHAPA DE AÇO GALVANIZADO NÚMERO 24, DESENVOLVIMENTO DE 50 CM, INCLUSO TRANSPORTE VERTICAL. AF_06/2016 (CASA DE BOMBAS)</t>
  </si>
  <si>
    <t>5.2.4.8</t>
  </si>
  <si>
    <t>Rufo de concreto armado fck=20mpa l=30cm e h=5cm (CASA DE BOMBAS)</t>
  </si>
  <si>
    <t>5.2.5</t>
  </si>
  <si>
    <t>IMPERMEABILIZAÇÃO INTERNA DO RESERVATÓRIO</t>
  </si>
  <si>
    <t>5.2.5.1</t>
  </si>
  <si>
    <t>87885</t>
  </si>
  <si>
    <t>CHAPISCO APLICADO NO TETO, COM ROLO PARA TEXTURA ACRÍLICA. ARGAMASSA INDUSTRIALIZADA COM PREPARO EM MISTURADOR 300 KG. AF_06/2014</t>
  </si>
  <si>
    <t>5.2.5.2</t>
  </si>
  <si>
    <t>MASSA ÚNICA, PARA RECEBIMENTO DE PINTURA, EM ARGAMASSA TRAÇO 1:2:8, PREPARO MECÂNICO COM BETONEIRA 400L, APLICADA MANUALMENTE EM TETO, ESPESSURA DE 20MM, COM EXECUÇÃO DE TALISCAS. AF_03/2015</t>
  </si>
  <si>
    <t>5.2.5.3</t>
  </si>
  <si>
    <t>5.3</t>
  </si>
  <si>
    <t>CASA DE LIXO</t>
  </si>
  <si>
    <t>5.3.1</t>
  </si>
  <si>
    <t>5.3.1.1</t>
  </si>
  <si>
    <t>5.3.1.2</t>
  </si>
  <si>
    <t>FORMA TABUA PARA CONCRETO EM FUNDACAO C/ REAPROVEITAMENTO 5X (RADIER)</t>
  </si>
  <si>
    <t>5.3.1.3</t>
  </si>
  <si>
    <t>5.3.1.4</t>
  </si>
  <si>
    <t>5.3.1.5</t>
  </si>
  <si>
    <t>5.3.1.6</t>
  </si>
  <si>
    <t>5.3.1.7</t>
  </si>
  <si>
    <t>5.3.1.8</t>
  </si>
  <si>
    <t>5.3.1.9</t>
  </si>
  <si>
    <t>5.3.2</t>
  </si>
  <si>
    <t>REVESTIMENTOS, PAVIMENTAÇÃO, ACABAMENTOS</t>
  </si>
  <si>
    <t>5.3.2.1</t>
  </si>
  <si>
    <t>5.3.2.2</t>
  </si>
  <si>
    <t>5.3.2.3</t>
  </si>
  <si>
    <t>5.3.2.4</t>
  </si>
  <si>
    <t>5.3.2.5</t>
  </si>
  <si>
    <t>5.3.2.6</t>
  </si>
  <si>
    <t>5.3.2.7</t>
  </si>
  <si>
    <t>APLICAÇÃO MANUAL DE PINTURA COM TINTA TEXTURIZADA ACRÍLICA EM PAREDES EXTERNAS DE CASAS, UMA COR. AF_06/2014</t>
  </si>
  <si>
    <t>5.3.2.8</t>
  </si>
  <si>
    <t>5.3.2.9</t>
  </si>
  <si>
    <t>5.3.2.10</t>
  </si>
  <si>
    <t>5.3.2.11</t>
  </si>
  <si>
    <t>5.3.2.12</t>
  </si>
  <si>
    <t>SOLEIRA DE GRANITO, LARGURA 15CM, ESPESSURA 3CM, ASSENTADA SOBRE ARGAMASSA TRACO 1:4 (CIMENTO E AREIA) - ADAPTADA SINAPI (84161)</t>
  </si>
  <si>
    <t>5.3.2.13</t>
  </si>
  <si>
    <t>5.3.3</t>
  </si>
  <si>
    <t>5.3.3.1</t>
  </si>
  <si>
    <t>11948</t>
  </si>
  <si>
    <t>Porta em alumínio, cor N/P/B,tipo veneziana, de abrir ou correr, completa inclusive caixilhos, dobradiças ou roldanas e fechadura</t>
  </si>
  <si>
    <t>5.3.4</t>
  </si>
  <si>
    <t>5.3.4.1</t>
  </si>
  <si>
    <t>5.3.4.2</t>
  </si>
  <si>
    <t>5.3.4.3</t>
  </si>
  <si>
    <t>5.3.4.4</t>
  </si>
  <si>
    <t>5.4</t>
  </si>
  <si>
    <t>URBANIZAÇÃO (ÁREA INTERNA)</t>
  </si>
  <si>
    <t>5.4.1</t>
  </si>
  <si>
    <t>MURO PERIMETRAL</t>
  </si>
  <si>
    <t>5.4.1.1</t>
  </si>
  <si>
    <t>000334</t>
  </si>
  <si>
    <t>MURO DE FECHAMENTO PJR JEQUIÉ EM BLOCO DE CONCRETO 14CM, EXCETO REVESTIMENTO, CONFORME PROJETO</t>
  </si>
  <si>
    <t>5.4.1.2</t>
  </si>
  <si>
    <t>000342</t>
  </si>
  <si>
    <t>MURO FECHAMENTO/CONTENÇÃO TIPO 1 PJR JEQUIÉ EM BLOCO DE CONCRETO 19CM, EXCETO REVESTIMENTO, CONFORME PROJETO</t>
  </si>
  <si>
    <t>5.4.1.3</t>
  </si>
  <si>
    <t>000343</t>
  </si>
  <si>
    <t>MURO FECHAMENTO/CONTENÇÃO TIPO 2 PJR JEQUIÉ EM BLOCO DE CONCRETO 19CM, EXCETO REVESTIMENTO, CONFORME PROJETO</t>
  </si>
  <si>
    <t>5.4.1.4</t>
  </si>
  <si>
    <t>CHAPISCO APLICADO EM ALVENARIA (SEM PRESENÇA DE VÃOS) E ESTRUTURAS DE CONCRETO DE FACHADA, COM COLHER DE PEDREIRO.  ARGAMASSA TRAÇO 1:3 COM PREPARO EM BETONEIRA 400L. AF_06/2014 (LADO INTERNO)</t>
  </si>
  <si>
    <t>5.4.1.5</t>
  </si>
  <si>
    <t>EMBOÇO OU MASSA ÚNICA EM ARGAMASSA TRAÇO 1:2:8, PREPARO MECÂNICO COM BETONEIRA 400 L, APLICADA MANUALMENTE EM PANOS CEGOS DE FACHADA (SEM PRESENÇA DE VÃOS), ESPESSURA DE 25 MM. AF_06/2014 (LADO INTERNO)</t>
  </si>
  <si>
    <t>5.4.1.6</t>
  </si>
  <si>
    <t>APLICAÇÃO MANUAL DE FUNDO SELADOR ACRÍLICO EM PAREDES EXTERNAS DE CASAS. AF_06/2014 (LADO INTERNO)</t>
  </si>
  <si>
    <t>5.4.1.7</t>
  </si>
  <si>
    <t>APLICAÇÃO MANUAL DE PINTURA COM TINTA TEXTURIZADA ACRÍLICA EM PAREDES EXTERNAS DE CASAS, UMA COR. AF_06/2014 (LADO INTERNO)</t>
  </si>
  <si>
    <t>5.4.1.8</t>
  </si>
  <si>
    <t>CHAPISCO APLICADO EM ALVENARIA (SEM PRESENÇA DE VÃOS) E ESTRUTURAS DE CONCRETO DE FACHADA, COM COLHER DE PEDREIRO.  ARGAMASSA TRAÇO 1:3 COM PREPARO EM BETONEIRA 400L. AF_06/2014 (LADO EXTERNO)</t>
  </si>
  <si>
    <t>5.4.1.9</t>
  </si>
  <si>
    <t>EMBOÇO OU MASSA ÚNICA EM ARGAMASSA TRAÇO 1:2:8, PREPARO MECÂNICO COM BETONEIRA 400 L, APLICADA MANUALMENTE EM PANOS CEGOS DE FACHADA (SEM PRESENÇA DE VÃOS), ESPESSURA DE 25 MM. AF_06/2014 (LADO EXTERNO)</t>
  </si>
  <si>
    <t>5.4.1.10</t>
  </si>
  <si>
    <t>APLICAÇÃO MANUAL DE FUNDO SELADOR ACRÍLICO EM PAREDES EXTERNAS DE CASAS. AF_06/2014 (LADO EXTERNO)</t>
  </si>
  <si>
    <t>5.4.1.11</t>
  </si>
  <si>
    <t>APLICAÇÃO MANUAL DE PINTURA COM TINTA TEXTURIZADA ACRÍLICA EM PAREDES EXTERNAS DE CASAS, UMA COR. AF_06/2014 (LADO EXTERNO)</t>
  </si>
  <si>
    <t>5.4.2</t>
  </si>
  <si>
    <t>5.4.2.1</t>
  </si>
  <si>
    <t>73711</t>
  </si>
  <si>
    <t>BASE PARA PAVIMENTACAO COM BRITA CORRIDA, INCLUSIVE COMPACTACAO</t>
  </si>
  <si>
    <t>5.4.2.2</t>
  </si>
  <si>
    <t>92392</t>
  </si>
  <si>
    <t>EXECUÇÃO DE PAVIMENTO EM PISO INTERTRAVADO, COM BLOCO PISOGRAMA DE 35 X 25 CM, ESPESSURA 8 CM. AF_12/2015</t>
  </si>
  <si>
    <t>5.4.2.3</t>
  </si>
  <si>
    <t>92399</t>
  </si>
  <si>
    <t>EXECUÇÃO DE VIA EM PISO INTERTRAVADO, COM BLOCO RETANGULAR COR NATURAL DE 20 X 10 CM, ESPESSURA 8 CM. AF_12/2015</t>
  </si>
  <si>
    <t>5.4.2.4</t>
  </si>
  <si>
    <t>3479</t>
  </si>
  <si>
    <t>Prisma de fechamento para estacionamentos, em pré-moldado de concreto, dimensões 1,00 x 0,20 x 0,17 m</t>
  </si>
  <si>
    <t>5.4.2.5</t>
  </si>
  <si>
    <t>EXECUÇÃO DE PASSEIO (CALÇADA) OU PISO DE CONCRETO COM CONCRETO MOLDADO IN LOCO, USINADO, ACABAMENTO CONVENCIONAL, ESPESSURA 6 CM, ARMADO. AF_07/2016 (PASSEIOS INTERNOS)</t>
  </si>
  <si>
    <t>5.4.2.6</t>
  </si>
  <si>
    <t>94273</t>
  </si>
  <si>
    <t>ASSENTAMENTO DE GUIA (MEIO-FIO) EM TRECHO RETO, CONFECCIONADA EM CONCRETO PRÉ-FABRICADO, DIMENSÕES 100X15X13X30 CM (COMPRIMENTO X BASE INFERIOR X BASE SUPERIOR X ALTURA), PARA VIAS URBANAS (USO VIÁRIO). AF_06/2016 (ÁREA INTERNA)</t>
  </si>
  <si>
    <t>5.4.2.7</t>
  </si>
  <si>
    <t>ATERRO MANUAL COM COMPACTAÇÃO MECANIZADA, INCLUSIVE FORNECIMENTO DE SOLO (PASSEIOS ÁREA INTERNA)</t>
  </si>
  <si>
    <t>5.4.2.8</t>
  </si>
  <si>
    <t>94997</t>
  </si>
  <si>
    <t>EXECUÇÃO DE PASSEIO (CALÇADA) OU PISO DE CONCRETO COM CONCRETO MOLDADO IN LOCO, USINADO, ACABAMENTO CONVENCIONAL, ESPESSURA 10 CM, ARMADO. AF_07/2016 (VAGA ESPECIAL)</t>
  </si>
  <si>
    <t>5.4.2.9</t>
  </si>
  <si>
    <t>84665</t>
  </si>
  <si>
    <t>PINTURA ACRILICA PARA SINALIZAÇÃO HORIZONTAL EM PISO CIMENTADO (VAGA ESPECIAL)</t>
  </si>
  <si>
    <t>5.4.3</t>
  </si>
  <si>
    <t>MURETA DO GRADIL, GRADIL E PORTÕES</t>
  </si>
  <si>
    <t>5.4.3.1</t>
  </si>
  <si>
    <t>5.4.3.2</t>
  </si>
  <si>
    <t>5.4.3.3</t>
  </si>
  <si>
    <t>5.4.3.4</t>
  </si>
  <si>
    <t>5.4.3.5</t>
  </si>
  <si>
    <t>5.4.3.6</t>
  </si>
  <si>
    <t>91601</t>
  </si>
  <si>
    <t>ARMAÇÃO DO SISTEMA DE PAREDES DE CONCRETO, EXECUTADA COMO REFORÇO, VERGALHÃO DE 6,3 MM DE DIÂMETRO. AF_06/2015</t>
  </si>
  <si>
    <t>5.4.3.7</t>
  </si>
  <si>
    <t>92916</t>
  </si>
  <si>
    <t>ARMAÇÃO DE ESTRUTURAS DE CONCRETO ARMADO, EXCETO VIGAS, PILARES, LAJES E FUNDAÇÕES PROFUNDAS (DE EDIFÍCIOS DE MÚLTIPLOS PAVIMENTOS, EDIFICAÇÃO TÉRREA OU SOBRADO), UTILIZANDO AÇO CA-50 DE 6.3 MM - MONTAGEM. AF_12/2015</t>
  </si>
  <si>
    <t>5.4.3.8</t>
  </si>
  <si>
    <t>89454</t>
  </si>
  <si>
    <t>ALVENARIA DE BLOCOS DE CONCRETO ESTRUTURAL 14X19X39 CM, (ESPESSURA 14 CM), FBK = 4,5 MPA, PARA PAREDES COM ÁREA LÍQUIDA MAIOR OU IGUAL A 6M², SEM VÃOS, UTILIZANDO PALHETA. AF_12/2014</t>
  </si>
  <si>
    <t>5.4.3.9</t>
  </si>
  <si>
    <t>5.4.3.10</t>
  </si>
  <si>
    <t>5.4.3.11</t>
  </si>
  <si>
    <t>5.4.3.12</t>
  </si>
  <si>
    <t>87243 (Adaptada SINAPI 03)</t>
  </si>
  <si>
    <t>REVESTIMENTO CERÂMICO PARA PAREDES EXTERNAS EM PASTILHAS DE PORCELANA 10 X 10 CM_COR_BRANCO (PLACAS DE 30 X 30 CM), ALINHADAS A PRUMO, APLICADO EM PANOS SEM VÃOS. AF_06/2014</t>
  </si>
  <si>
    <t>5.4.3.13</t>
  </si>
  <si>
    <t>5.4.3.14</t>
  </si>
  <si>
    <t>000249</t>
  </si>
  <si>
    <t>PORTÃO EM GRADIL DE ALUMINIO ANODIZADO TIPO BARRA CHATA - ADAPTADA SINAPI (85096)</t>
  </si>
  <si>
    <t>5.4.3.15</t>
  </si>
  <si>
    <t>1843</t>
  </si>
  <si>
    <t>Gradil em alumínio anodizado preto</t>
  </si>
  <si>
    <t>5.4.3.16</t>
  </si>
  <si>
    <t>5.4.3.17</t>
  </si>
  <si>
    <t>5.4.4</t>
  </si>
  <si>
    <t>5.4.4.1</t>
  </si>
  <si>
    <t>7616</t>
  </si>
  <si>
    <t>Grama amendoim (arachis repens), fornecimento e plantio (4 mudas por m2)</t>
  </si>
  <si>
    <t>5.4.4.2</t>
  </si>
  <si>
    <t>2395</t>
  </si>
  <si>
    <t>Grama esmeralda em mudas, fornecimento e plantio</t>
  </si>
  <si>
    <t>5.4.4.3</t>
  </si>
  <si>
    <t>7668</t>
  </si>
  <si>
    <t>Planta - Agave azul (agave americana), fornecimento e plantio</t>
  </si>
  <si>
    <t>5.4.4.4</t>
  </si>
  <si>
    <t>7774</t>
  </si>
  <si>
    <t>Planta - Moreia (Dietes bicolor), fornecimento e plantio</t>
  </si>
  <si>
    <t>5.4.4.5</t>
  </si>
  <si>
    <t>000432</t>
  </si>
  <si>
    <t>Planta - Moreia (Dietes bicolor), fornecimento e plantio, inclusive vaso cerâmico 40cm</t>
  </si>
  <si>
    <t>5.5</t>
  </si>
  <si>
    <t>URBANIZAÇÃO (VIA DE ACESSO)</t>
  </si>
  <si>
    <t>5.5.1</t>
  </si>
  <si>
    <t>5.5.2</t>
  </si>
  <si>
    <t>5.5.3</t>
  </si>
  <si>
    <t>5.5.4</t>
  </si>
  <si>
    <t>5.5.5</t>
  </si>
  <si>
    <t>5.5.6</t>
  </si>
  <si>
    <t>5.5.7</t>
  </si>
  <si>
    <t>5.5.8</t>
  </si>
  <si>
    <t>5.5.9</t>
  </si>
  <si>
    <t>5.5.10</t>
  </si>
  <si>
    <t>5.5.11</t>
  </si>
  <si>
    <t>73859/002</t>
  </si>
  <si>
    <t>CAPINA E LIMPEZA MANUAL DE TERRENO</t>
  </si>
  <si>
    <t>5.5.12</t>
  </si>
  <si>
    <t>ASSENTAMENTO DE GUIA (MEIO-FIO) EM TRECHO RETO, CONFECCIONADA EM CONCRETO PRÉ-FABRICADO, DIMENSÕES 100X15X13X30 CM (COMPRIMENTO X BASE INFERIOR X BASE SUPERIOR X ALTURA), PARA VIAS URBANAS (USO VIÁRIO). AF_06/2016</t>
  </si>
  <si>
    <t>5.5.13</t>
  </si>
  <si>
    <t>EXECUÇÃO DE PASSEIO (CALÇADA) OU PISO DE CONCRETO COM CONCRETO MOLDADO IN LOCO, USINADO, ACABAMENTO CONVENCIONAL, ESPESSURA 6 CM, ARMADO. AF_07/2016</t>
  </si>
  <si>
    <t>5.5.14</t>
  </si>
  <si>
    <t>5.5.15</t>
  </si>
  <si>
    <t>5.5.16</t>
  </si>
  <si>
    <t>85172</t>
  </si>
  <si>
    <t>ALAMBRADO EM MOUROES DE CONCRETO "T", ALTURA LIVRE 2M, ESPACADOS A CADA 2M, COM TELA DE ARAME GALVANIZADO, FIO 14 BWG E MALHA QUADRADA 5X5CM</t>
  </si>
  <si>
    <t>5.5.17</t>
  </si>
  <si>
    <t>20</t>
  </si>
  <si>
    <t>Demolição de pavimentação em paralelepípedo ou pré-moldados de concreto c/ reaproveitamento</t>
  </si>
  <si>
    <t>5.5.18</t>
  </si>
  <si>
    <t>ESCAVAÇÃO MANUAL DE VALAS. AF_03/2016 (DRENAGEM PLUVIAL)</t>
  </si>
  <si>
    <t>5.5.19</t>
  </si>
  <si>
    <t>5.5.20</t>
  </si>
  <si>
    <t>73994/001</t>
  </si>
  <si>
    <t>5.5.21</t>
  </si>
  <si>
    <t>72132</t>
  </si>
  <si>
    <t>ALVENARIA EM TIJOLO CERAMICO MACICO 5X10X20CM 1/2 VEZ (ESPESSURA 10CM), ASSENTADO COM ARGAMASSA TRACO 1:2:8 (CIMENTO, CAL E AREIA)</t>
  </si>
  <si>
    <t>5.5.22</t>
  </si>
  <si>
    <t>83731</t>
  </si>
  <si>
    <t>IMPERMEABILIZACAO DE SUPERFICIE COM ARGAMASSA DE CIMENTO E AREIA, TRACO 1:3, COM ADITIVO IMPERMEABILIZANTE, E=3 CM (DRENAGEM PLUVIAL)</t>
  </si>
  <si>
    <t>5.5.23</t>
  </si>
  <si>
    <t>CONTRAPISO EM ARGAMASSA TRAÇO 1:4 (CIMENTO E AREIA), PREPARO MECÂNICO COM BETONEIRA 400 L, APLICADO EM ÁREAS MOLHADAS SOBRE LAJE, ADERIDO, ESPESSURA 2CM. AF_06/2014 (DRENAGEM PLUVIAL)</t>
  </si>
  <si>
    <t>5.5.24</t>
  </si>
  <si>
    <t>83623</t>
  </si>
  <si>
    <t>GRELHA DE FERRO FUNDIDO PARA CANALETA LARG = 30CM, FORNECIMENTO E ASSENTAMENTO (DRENAGEM PLUVIAL)</t>
  </si>
  <si>
    <t>5.5.25</t>
  </si>
  <si>
    <t>92808</t>
  </si>
  <si>
    <t>ASSENTAMENTO DE TUBO DE CONCRETO PARA REDES COLETORAS DE ÁGUAS PLUVIAIS, DIÂMETRO DE 300 MM, JUNTA RÍGIDA, INSTALADO EM LOCAL COM BAIXO NÍVEL DE INTERFERÊNCIAS (NÃO INCLUI FORNECIMENTO). AF_12/2015 (DRENAGEM PLUVIAL)</t>
  </si>
  <si>
    <t>5.5.26</t>
  </si>
  <si>
    <t>ATERRO COM AREIA COM ADENSAMENTO HIDRAULICO (DRENAGEM PLUVIAL)</t>
  </si>
  <si>
    <t>5.5.27</t>
  </si>
  <si>
    <t>REATERRO MANUAL DE VALAS COM COMPACTAÇÃO MECANIZADA. AF_04/2016 (DRENAGEM PLUVIAL)</t>
  </si>
  <si>
    <t>5.5.28</t>
  </si>
  <si>
    <t>93682</t>
  </si>
  <si>
    <t>EXECUÇÃO DE VIA EM PISO INTERTRAVADO, COM BLOCO RETANGULAR COLORIDO DE 20 X 10 CM, ESPESSURA 8 CM. AF_12/2015 (MODIFICADO PARA REAPROVEITAMENTO DE BLOCO) (DRENAGEM PLUVIAL)</t>
  </si>
  <si>
    <t>6</t>
  </si>
  <si>
    <t>6.1</t>
  </si>
  <si>
    <t>INSTALAÇÕES ELÉTRICAS</t>
  </si>
  <si>
    <t>6.1.1</t>
  </si>
  <si>
    <t>INFRAESTRUTURA (BAIXA TENSÃO)</t>
  </si>
  <si>
    <t>6.1.1.1</t>
  </si>
  <si>
    <t>000509</t>
  </si>
  <si>
    <t>Caixa de passagem em alvenaria de tijolos maciços esp. = 0,1m,  dim. int. =  0,80 x 0,80 x 0,80m, com tampa e dreno</t>
  </si>
  <si>
    <t>6.1.1.2</t>
  </si>
  <si>
    <t>000506</t>
  </si>
  <si>
    <t>Caixa de passagem em alvenaria de tijolos maciços esp. = 0,1m,  dim. int. =  0,30 x 0,30 x 0,50m, com tampa e dreno</t>
  </si>
  <si>
    <t>6.1.1.3</t>
  </si>
  <si>
    <t>6.1.1.4</t>
  </si>
  <si>
    <t>6.1.1.5</t>
  </si>
  <si>
    <t>6.1.1.6</t>
  </si>
  <si>
    <t>94974</t>
  </si>
  <si>
    <t>CONCRETO MAGRO PARA LASTRO, TRAÇO 1:4,5:4,5 (CIMENTO/ AREIA MÉDIA/ BRITA 1)  - PREPARO MANUAL. AF_07/2016</t>
  </si>
  <si>
    <t>6.1.1.7</t>
  </si>
  <si>
    <t>000462</t>
  </si>
  <si>
    <t>ELETRODUTO RÍGIDO ROSCÁVEL, PVC, DN 25 MM (3/4"), EMBUTIDO NO PISO - FORNECIMENTO E INSTALAÇÃO</t>
  </si>
  <si>
    <t>6.1.1.8</t>
  </si>
  <si>
    <t>000463</t>
  </si>
  <si>
    <t>ELETRODUTO RÍGIDO ROSCÁVEL, PVC 2", EMBUTIDO NO PISO - FORNECIMENTO E INSTALAÇÃO</t>
  </si>
  <si>
    <t>6.1.1.9</t>
  </si>
  <si>
    <t>93012</t>
  </si>
  <si>
    <t>ELETRODUTO RÍGIDO ROSCÁVEL, PVC, DN 110 MM (4") - FORNECIMENTO E INSTALAÇÃO. AF_12/2015</t>
  </si>
  <si>
    <t>6.1.1.10</t>
  </si>
  <si>
    <t>90447</t>
  </si>
  <si>
    <t>6.1.1.11</t>
  </si>
  <si>
    <t>90466</t>
  </si>
  <si>
    <t>6.1.1.12</t>
  </si>
  <si>
    <t>91871</t>
  </si>
  <si>
    <t>6.1.1.13</t>
  </si>
  <si>
    <t>93009</t>
  </si>
  <si>
    <t>ELETRODUTO RÍGIDO ROSCÁVEL, PVC, DN 60 MM (2") - FORNECIMENTO E INSTALAÇÃO. AF_12/2015</t>
  </si>
  <si>
    <t>6.1.1.14</t>
  </si>
  <si>
    <t>6.1.1.15</t>
  </si>
  <si>
    <t>91914</t>
  </si>
  <si>
    <t>CURVA 90 GRAUS PARA ELETRODUTO, PVC, ROSCÁVEL, DN 25 MM (3/4"), PARA CIRCUITOS TERMINAIS, INSTALADA EM PAREDE - FORNECIMENTO E INSTALAÇÃO. AF_12/2015</t>
  </si>
  <si>
    <t>6.1.1.16</t>
  </si>
  <si>
    <t>93020</t>
  </si>
  <si>
    <t>CURVA 90 GRAUS PARA ELETRODUTO, PVC, ROSCÁVEL, DN 60 MM (2") - FORNECIMENTO E INSTALAÇÃO. AF_12/2015</t>
  </si>
  <si>
    <t>6.1.1.17</t>
  </si>
  <si>
    <t>93026</t>
  </si>
  <si>
    <t>CURVA 90 GRAUS PARA ELETRODUTO, PVC, ROSCÁVEL, DN 110 MM (4") - FORNECIMENTO E INSTALAÇÃO. AF_12/2015</t>
  </si>
  <si>
    <t>6.1.1.18</t>
  </si>
  <si>
    <t>91941</t>
  </si>
  <si>
    <t>CAIXA RETANGULAR 4" X 2" BAIXA (0,30 M DO PISO), PVC, INSTALADA EM PAREDE - FORNECIMENTO E INSTALAÇÃO. AF_12/2015</t>
  </si>
  <si>
    <t>6.1.1.19</t>
  </si>
  <si>
    <t>91940</t>
  </si>
  <si>
    <t>CAIXA RETANGULAR 4" X 2" MÉDIA (1,30 M DO PISO), PVC, INSTALADA EM PAREDE - FORNECIMENTO E INSTALAÇÃO. AF_12/2015</t>
  </si>
  <si>
    <t>6.1.1.20</t>
  </si>
  <si>
    <t>91939</t>
  </si>
  <si>
    <t>CAIXA RETANGULAR 4" X 2" ALTA (2,00 M DO PISO), PVC, INSTALADA EM PAREDE - FORNECIMENTO E INSTALAÇÃO. AF_12/2015</t>
  </si>
  <si>
    <t>6.1.1.21</t>
  </si>
  <si>
    <t>91944</t>
  </si>
  <si>
    <t>CAIXA RETANGULAR 4" X 4" BAIXA (0,30 M DO PISO), PVC, INSTALADA EM PAREDE - FORNECIMENTO E INSTALAÇÃO. AF_12/2015</t>
  </si>
  <si>
    <t>6.1.1.22</t>
  </si>
  <si>
    <t>000479</t>
  </si>
  <si>
    <t>CAIXA OCTOGONAL PVC, INSTALADA EM PAREDE - FORNECIMENTO E INSTALAÇÃO</t>
  </si>
  <si>
    <t>6.1.1.23</t>
  </si>
  <si>
    <t>000480</t>
  </si>
  <si>
    <t>CAIXA ALUMÍNIO 4" X 2" INSTALADA EM PISO - FORNECIMENTO E INSTALAÇÃO</t>
  </si>
  <si>
    <t>6.1.1.24</t>
  </si>
  <si>
    <t>ELETRODUTO RÍGIDO ROSCÁVEL, PVC, DN 25 MM (3/4"), PARA CIRCUITOS TERMINAIS, INSTALADO EM PAREDE - FORNECIMENTO E INSTALAÇÃO. AF_12/2015 (EM DRYWALL)</t>
  </si>
  <si>
    <t>6.1.1.25</t>
  </si>
  <si>
    <t>000484</t>
  </si>
  <si>
    <t>CAIXA RETANGULAR 4" X 2", PVC, INSTALADA EM PAREDE DE DRYWALL - FORNECIMENTO E INSTALAÇÃO</t>
  </si>
  <si>
    <t>6.1.1.26</t>
  </si>
  <si>
    <t>000485</t>
  </si>
  <si>
    <t>CAIXA RETANGULAR 4" X 4", PVC, INSTALADA EM PAREDE DE DRYWALL - FORNECIMENTO E INSTALAÇÃO</t>
  </si>
  <si>
    <t>6.1.1.27</t>
  </si>
  <si>
    <t>91890</t>
  </si>
  <si>
    <t>CURVA 90 GRAUS PARA ELETRODUTO, PVC, ROSCÁVEL, DN 25 MM (3/4"), PARA CIRCUITOS TERMINAIS, INSTALADA EM FORRO - FORNECIMENTO E INSTALAÇÃO. AF_12/2015</t>
  </si>
  <si>
    <t>6.1.1.28</t>
  </si>
  <si>
    <t>95753</t>
  </si>
  <si>
    <t>LUVA DE EMENDA PARA ELETRODUTO, AÇO GALVANIZADO, DN 20 MM (3/4  ), APARENTE, INSTALADA EM TETO - FORNECIMENTO E INSTALAÇÃO. AF_11/2016_P (TRANSIÇÃO PVC x GALVANIZADO)</t>
  </si>
  <si>
    <t>6.1.1.29</t>
  </si>
  <si>
    <t>95745</t>
  </si>
  <si>
    <t>ELETRODUTO DE AÇO GALVANIZADO, CLASSE LEVE, DN 20 MM (3/4), APARENTE, INSTALADO EM TETO - FORNECIMENTO E INSTALAÇÃO. AF_11/2016_P (INCLUI FIXAÇÃO NA LAJE)</t>
  </si>
  <si>
    <t>6.1.1.30</t>
  </si>
  <si>
    <t>000491</t>
  </si>
  <si>
    <t>CURVA 90 GRAUS, PARA ELETRODUTO, EM ACO GALVANIZADO ELETROLITICO, DIAMETRO DE 20 MM (3/4")</t>
  </si>
  <si>
    <t>6.1.1.31</t>
  </si>
  <si>
    <t>000482</t>
  </si>
  <si>
    <t>CAIXA DE PASSAGEM OCTOGONAL 4X4" METÁLICA, INSTALADA EM TETO</t>
  </si>
  <si>
    <t>6.1.1.32</t>
  </si>
  <si>
    <t>000481</t>
  </si>
  <si>
    <t>CAIXA DE PASSAGEM 4X4" EM ALUMÍNIO, INSTALADA EM TETO</t>
  </si>
  <si>
    <t>6.1.1.33</t>
  </si>
  <si>
    <t>000492</t>
  </si>
  <si>
    <t>COMPOSIÇÃO REPRESENTATIVA PROMOTORIA_ELETROCALHA 100 x 50 MM COM TAMPA, ACESSÓRIOS E FIXAÇÃO EM LAJE COM SUPORTE E TIRANTE</t>
  </si>
  <si>
    <t>6.1.1.34</t>
  </si>
  <si>
    <t>000493</t>
  </si>
  <si>
    <t>COMPOSIÇÃO REPRESENTATIVA PROMOTORIA_ELETROCALHA 50 x 50 MM COM TAMPA, ACESSÓRIOS E FIXAÇÃO EM LAJE COM SUPORTE E TIRANTE</t>
  </si>
  <si>
    <t>6.1.1.35</t>
  </si>
  <si>
    <t>000495</t>
  </si>
  <si>
    <t>COMPOSIÇÃO REPRESENTATIVA PROMOTORIA_ELETROCALHA 100 x 50 MM COM TAMPA, INCLUSIVE ACESSÓRIOS, APOIADO SOBRE LAJE</t>
  </si>
  <si>
    <t>6.1.1.36</t>
  </si>
  <si>
    <t>9924</t>
  </si>
  <si>
    <t>Bucha com arruela em liga especial zamak p/eletroduto 20mm, d=3/4"</t>
  </si>
  <si>
    <t>6.1.1.37</t>
  </si>
  <si>
    <t>344</t>
  </si>
  <si>
    <t>Bucha com arruela em liga especial zamak p/eletroduto 25mm, d=1"</t>
  </si>
  <si>
    <t>6.1.1.38</t>
  </si>
  <si>
    <t>000494</t>
  </si>
  <si>
    <t>Bucha com arruela em liga especial zamak p/eletroduto 2"</t>
  </si>
  <si>
    <t>6.1.1.39</t>
  </si>
  <si>
    <t>11241</t>
  </si>
  <si>
    <t>Bucha com arruela em liga especial zamak p/eletroduto 100mm, d=4"</t>
  </si>
  <si>
    <t>6.1.1.40</t>
  </si>
  <si>
    <t>11816</t>
  </si>
  <si>
    <t>Box reto em alumínio de 3/4"</t>
  </si>
  <si>
    <t>6.1.1.41</t>
  </si>
  <si>
    <t>4202</t>
  </si>
  <si>
    <t>Prensa cabo de 3/4", fornecimento</t>
  </si>
  <si>
    <t>6.1.1.42</t>
  </si>
  <si>
    <t>95779</t>
  </si>
  <si>
    <t>CONDULETE DE ALUMÍNIO, TIPO E, PARA ELETRODUTO DE AÇO GALVANIZADO DN 20 MM (3/4</t>
  </si>
  <si>
    <t>6.1.1.43</t>
  </si>
  <si>
    <t>11749</t>
  </si>
  <si>
    <t>Eletroduto metalico flexivel revestido externamente com pvc preto, diametro externo de 25 mm (3/4"), tipo sealtubo</t>
  </si>
  <si>
    <t>6.1.1.44</t>
  </si>
  <si>
    <t>000496</t>
  </si>
  <si>
    <t>BASE EM CONCRETO 20x20x30CM</t>
  </si>
  <si>
    <t>6.1.2</t>
  </si>
  <si>
    <t>CABOS ELÉTRICOS (BAIXA TENSÃO)</t>
  </si>
  <si>
    <t>6.1.2.1</t>
  </si>
  <si>
    <t>91927</t>
  </si>
  <si>
    <t>CABO DE COBRE FLEXÍVEL ISOLADO, 2,5 MM², ANTI-CHAMA 0,6/1,0 KV, PARA CIRCUITOS TERMINAIS - FORNECIMENTO E INSTALAÇÃO. AF_12/2015</t>
  </si>
  <si>
    <t>6.1.2.2</t>
  </si>
  <si>
    <t>91929</t>
  </si>
  <si>
    <t>CABO DE COBRE FLEXÍVEL ISOLADO, 4 MM², ANTI-CHAMA 0,6/1,0 KV, PARA CIRCUITOS TERMINAIS - FORNECIMENTO E INSTALAÇÃO. AF_12/2015</t>
  </si>
  <si>
    <t>6.1.2.3</t>
  </si>
  <si>
    <t>92980</t>
  </si>
  <si>
    <t>CABO DE COBRE FLEXÍVEL ISOLADO, 10 MM², ANTI-CHAMA 0,6/1,0 KV, PARA DISTRIBUIÇÃO - FORNECIMENTO E INSTALAÇÃO. AF_12/2015</t>
  </si>
  <si>
    <t>6.1.2.4</t>
  </si>
  <si>
    <t>92982</t>
  </si>
  <si>
    <t>CABO DE COBRE FLEXÍVEL ISOLADO, 16 MM², ANTI-CHAMA 0,6/1,0 KV, PARA DISTRIBUIÇÃO - FORNECIMENTO E INSTALAÇÃO. AF_12/2015</t>
  </si>
  <si>
    <t>6.1.2.5</t>
  </si>
  <si>
    <t>92986</t>
  </si>
  <si>
    <t>CABO DE COBRE FLEXÍVEL ISOLADO, 35 MM², ANTI-CHAMA 0,6/1,0 KV, PARA DISTRIBUIÇÃO - FORNECIMENTO E INSTALAÇÃO. AF_12/2015</t>
  </si>
  <si>
    <t>6.1.2.6</t>
  </si>
  <si>
    <t>92992</t>
  </si>
  <si>
    <t>CABO DE COBRE FLEXÍVEL ISOLADO, 95 MM², ANTI-CHAMA 0,6/1,0 KV, PARA DISTRIBUIÇÃO - FORNECIMENTO E INSTALAÇÃO. AF_12/2015</t>
  </si>
  <si>
    <t>6.1.2.7</t>
  </si>
  <si>
    <t>92996</t>
  </si>
  <si>
    <t>CABO DE COBRE FLEXÍVEL ISOLADO, 150 MM², ANTI-CHAMA 0,6/1,0 KV, PARA DISTRIBUIÇÃO - FORNECIMENTO E INSTALAÇÃO. AF_12/2015</t>
  </si>
  <si>
    <t>6.1.2.8</t>
  </si>
  <si>
    <t>91926</t>
  </si>
  <si>
    <t>6.1.2.9</t>
  </si>
  <si>
    <t>91928</t>
  </si>
  <si>
    <t>6.1.2.10</t>
  </si>
  <si>
    <t>91932</t>
  </si>
  <si>
    <t>CABO DE COBRE FLEXÍVEL ISOLADO, 10 MM², ANTI-CHAMA 450/750 V, PARA CIRCUITOS TERMINAIS - FORNECIMENTO E INSTALAÇÃO. AF_12/2015</t>
  </si>
  <si>
    <t>6.1.3</t>
  </si>
  <si>
    <t>QUADROS ELÉTRICOS (BAIXA TENSÃO)</t>
  </si>
  <si>
    <t>6.1.3.1</t>
  </si>
  <si>
    <t>000439</t>
  </si>
  <si>
    <t>QDIT-TE / PJR Jequié</t>
  </si>
  <si>
    <t>6.1.3.2</t>
  </si>
  <si>
    <t>000441</t>
  </si>
  <si>
    <t>QDIT-PS / PJR Jequié</t>
  </si>
  <si>
    <t>6.1.3.3</t>
  </si>
  <si>
    <t>000442</t>
  </si>
  <si>
    <t>QDIT-SM / PJR Jequié</t>
  </si>
  <si>
    <t>6.1.3.4</t>
  </si>
  <si>
    <t>000443</t>
  </si>
  <si>
    <t>QDIT-RF / PJR Jequié</t>
  </si>
  <si>
    <t>6.1.3.5</t>
  </si>
  <si>
    <t>000444</t>
  </si>
  <si>
    <t>QELEV / PJR Jequié</t>
  </si>
  <si>
    <t>6.1.3.6</t>
  </si>
  <si>
    <t>000445</t>
  </si>
  <si>
    <t>QDIT-GR / PJR Jequié</t>
  </si>
  <si>
    <t>6.1.3.7</t>
  </si>
  <si>
    <t>000446</t>
  </si>
  <si>
    <t>QDAC-1 / PJR Jequié</t>
  </si>
  <si>
    <t>6.1.3.8</t>
  </si>
  <si>
    <t>000448</t>
  </si>
  <si>
    <t>QDNB-TE / PJR Jequié</t>
  </si>
  <si>
    <t>6.1.3.9</t>
  </si>
  <si>
    <t>000449</t>
  </si>
  <si>
    <t>QDAC-2 / PJR Jequié</t>
  </si>
  <si>
    <t>6.1.3.10</t>
  </si>
  <si>
    <t>000450</t>
  </si>
  <si>
    <t>QDNB-PS / PJR Jequié</t>
  </si>
  <si>
    <t>6.1.3.11</t>
  </si>
  <si>
    <t>000451</t>
  </si>
  <si>
    <t>6.1.3.12</t>
  </si>
  <si>
    <t>7826</t>
  </si>
  <si>
    <t>Quadro de comando para 2 bombas de recalques de 1/3 a 2 cv, trifásica, 220 volts, com chave seletora, acionamento manual/automático, relé de sobrecarga e contatora</t>
  </si>
  <si>
    <t>6.1.4</t>
  </si>
  <si>
    <t>LUMINÁRIAS, CANALETAS, TOMADAS E INTERRUPTORES (BAIXA TENSÃO)</t>
  </si>
  <si>
    <t>6.1.4.1</t>
  </si>
  <si>
    <t>91953</t>
  </si>
  <si>
    <t>6.1.4.2</t>
  </si>
  <si>
    <t>91959</t>
  </si>
  <si>
    <t>6.1.4.3</t>
  </si>
  <si>
    <t>91967</t>
  </si>
  <si>
    <t>INTERRUPTOR SIMPLES (3 MÓDULOS), 10A/250V, INCLUINDO SUPORTE E PLACA - FORNECIMENTO E INSTALAÇÃO. AF_12/2015</t>
  </si>
  <si>
    <t>6.1.4.4</t>
  </si>
  <si>
    <t>91955</t>
  </si>
  <si>
    <t>INTERRUPTOR PARALELO (1 MÓDULO), 10A/250V, INCLUINDO SUPORTE E PLACA - FORNECIMENTO E INSTALAÇÃO. AF_12/2015</t>
  </si>
  <si>
    <t>6.1.4.5</t>
  </si>
  <si>
    <t>92001</t>
  </si>
  <si>
    <t>TOMADA BAIXA DE EMBUTIR (1 MÓDULO), 2P+T 20 A, INCLUINDO SUPORTE E PLACA - FORNECIMENTO E INSTALAÇÃO. AF_12/2015</t>
  </si>
  <si>
    <t>6.1.4.6</t>
  </si>
  <si>
    <t>92009</t>
  </si>
  <si>
    <t>6.1.4.7</t>
  </si>
  <si>
    <t>91997</t>
  </si>
  <si>
    <t>TOMADA MÉDIA DE EMBUTIR (1 MÓDULO), 2P+T 20 A, INCLUINDO SUPORTE E PLACA - FORNECIMENTO E INSTALAÇÃO. AF_12/2015</t>
  </si>
  <si>
    <t>6.1.4.8</t>
  </si>
  <si>
    <t>92005</t>
  </si>
  <si>
    <t>6.1.4.9</t>
  </si>
  <si>
    <t>91992</t>
  </si>
  <si>
    <t>TOMADA ALTA DE EMBUTIR (1 MÓDULO), 2P+T 10 A, INCLUINDO SUPORTE E PLACA - FORNECIMENTO E INSTALAÇÃO. AF_12/2015</t>
  </si>
  <si>
    <t>6.1.4.10</t>
  </si>
  <si>
    <t>91993</t>
  </si>
  <si>
    <t>TOMADA ALTA DE EMBUTIR (1 MÓDULO), 2P+T 20 A, INCLUINDO SUPORTE E PLACA - FORNECIMENTO E INSTALAÇÃO. AF_12/2015</t>
  </si>
  <si>
    <t>6.1.4.11</t>
  </si>
  <si>
    <t>000477</t>
  </si>
  <si>
    <t>TOMADA APARENTE ACIMA DO FORRO (1 MÓDULO), 2P+T 20 A, INCLUINDO SUPORTE E PLACA - FORNECIMENTO E INSTALAÇÃO</t>
  </si>
  <si>
    <t>6.1.4.12</t>
  </si>
  <si>
    <t>000478</t>
  </si>
  <si>
    <t>TOMADA 2P+T 20 A INSTALADA EM CAIXA DE ALUMÍNIO 4x2" E PLACA DE LATÃO PARA TOMADA DE PISO, COMPLETA</t>
  </si>
  <si>
    <t>6.1.4.13</t>
  </si>
  <si>
    <t>000424</t>
  </si>
  <si>
    <t>COMPOSIÇÃO REPRESENTATIVA PROMOTORIA_CANALETA DE ALUMÍNIO 73X25MM COM DOIS SEPTOS DIVISORES, INCLUSIVE CONEXÕES, DUTOTEC OU EQUIVALENTE TÉCNICO</t>
  </si>
  <si>
    <t>6.1.4.14</t>
  </si>
  <si>
    <t>000467</t>
  </si>
  <si>
    <t>Porta Equipamento 3 Blocos DUTOTEC BR - DUTOTEC/QT DT-64444.10 - DT022, ou similar (PARA TOMADA SIMPLES EM CANALETA METÁLICA)</t>
  </si>
  <si>
    <t>6.1.4.15</t>
  </si>
  <si>
    <t>000357</t>
  </si>
  <si>
    <t>Porta Equipamento 2 Blocos e 2 RJ45 KEY ST S/COL BR - DUTOTEC/QT - DT -63440.10 - DT078, ou similar (PARA TOMADA DUPLA REDE ESTABILIZADA + DUPLA TELECOM EM CANALETA METÁLICA)</t>
  </si>
  <si>
    <t>6.1.4.16</t>
  </si>
  <si>
    <t>000360</t>
  </si>
  <si>
    <t>Tomada PEZZI BLK 20A 3P - NBR - BRANCA - DUTOTEC - DX-99233.20 - DT 028, ou similar (PARA INSTALAÇÃO EM PORTA EQUIPAMENTO)</t>
  </si>
  <si>
    <t>6.1.4.17</t>
  </si>
  <si>
    <t>000466</t>
  </si>
  <si>
    <t>Luminária de embutir sem aletas, para lâmpada LED 2 x 10W - ADAPTADA ORSE (7798)</t>
  </si>
  <si>
    <t>6.1.4.18</t>
  </si>
  <si>
    <t>129</t>
  </si>
  <si>
    <t>Luminária de embutir com aletas, para lâmpada LED 2 x 20w, completa (Adaptada ORSE 7588)</t>
  </si>
  <si>
    <t>6.1.4.19</t>
  </si>
  <si>
    <t>000464</t>
  </si>
  <si>
    <t>Luminária de embutir aberta para lâmpada LED 2 x 20 w, completa (Adaptada ORSE 536)</t>
  </si>
  <si>
    <t>6.1.4.20</t>
  </si>
  <si>
    <t>000468</t>
  </si>
  <si>
    <t>Arandela de uso externo em alumínio com pintura eletrostática branca e vidro transparente com lâmpada LED 9/10w (Adaptada ORSE 8368)</t>
  </si>
  <si>
    <t>6.1.4.21</t>
  </si>
  <si>
    <t>000469</t>
  </si>
  <si>
    <t>REFLETOR RETANGULAR FECHADO IP65 LED LE 40W-220V, INSTALADA NO PISO</t>
  </si>
  <si>
    <t>6.1.4.22</t>
  </si>
  <si>
    <t>000470</t>
  </si>
  <si>
    <t>REFLETOR RETANGULAR FECHADO IP65 LED LE 40W-220V, INSTALADA EM BRAÇO METÁLICO NA FACHADA</t>
  </si>
  <si>
    <t>6.1.4.23</t>
  </si>
  <si>
    <t>000471</t>
  </si>
  <si>
    <t>LUMINÁRIA CIRCULAR EMBUTIDA NO SOLO, IP67 LED LE 5W-220V</t>
  </si>
  <si>
    <t>6.1.4.24</t>
  </si>
  <si>
    <t>000497</t>
  </si>
  <si>
    <t>RABICHO PARA LUMINÁRIA COM CABO PP E CONECTOR SINDAL TRIPOLAR - FORNECIMENTO E INSTALAÇÃO</t>
  </si>
  <si>
    <t>6.1.4.25</t>
  </si>
  <si>
    <t>8998</t>
  </si>
  <si>
    <t>Placa cega para caixa de pvc 4"x 4", p/eletroduto</t>
  </si>
  <si>
    <t>6.1.5</t>
  </si>
  <si>
    <t>SUBESTAÇÃO / ENTRADA DE ENERGIA / MEDIÇÃO</t>
  </si>
  <si>
    <t>6.1.5.1</t>
  </si>
  <si>
    <t>73857/003</t>
  </si>
  <si>
    <t>TRANSFORMADOR DISTRIBUICAO  150KVA TRIFASICO 60HZ CLASSE 15KV IMERSO EM ÓLEO MINERAL FORNECIMENTO E INSTALACAO</t>
  </si>
  <si>
    <t>6.1.5.2</t>
  </si>
  <si>
    <t>83641</t>
  </si>
  <si>
    <t>PARA-RAIO TP VALVULA 15KV/5KA - FORNECIMENTO E INSTALACAO</t>
  </si>
  <si>
    <t>6.1.5.3</t>
  </si>
  <si>
    <t>73780/001</t>
  </si>
  <si>
    <t>CHAVE FUSIVEL UNIPOLAR, 15KV - 100A, EQUIPADA COM COMANDO PARA HASTE DE MANOBRA .       FORNECIMENTO E INSTALAÇÃO.</t>
  </si>
  <si>
    <t>6.1.5.4</t>
  </si>
  <si>
    <t>73624</t>
  </si>
  <si>
    <t>SUPORTE PARA TRANSFORMADOR EM POSTE DE CONCRETO CIRCULAR</t>
  </si>
  <si>
    <t>6.1.5.5</t>
  </si>
  <si>
    <t>73781/003</t>
  </si>
  <si>
    <t>ISOLADOR DE SUSPENSAO (DISCO) TP CAVILHA CLASSE 15KV - 6</t>
  </si>
  <si>
    <t>6.1.5.6</t>
  </si>
  <si>
    <t>86957</t>
  </si>
  <si>
    <t>MÃO FRANCESA EM BARRA DE FERRO CHATO RETANGULAR 2" X 1/4", REFORÇADA, 40 X 30 CM</t>
  </si>
  <si>
    <t>6.1.5.7</t>
  </si>
  <si>
    <t>4139</t>
  </si>
  <si>
    <t>Conector estribo pressão para cabo Al 1/0 CAA, fornecimento</t>
  </si>
  <si>
    <t>6.1.5.8</t>
  </si>
  <si>
    <t>4140</t>
  </si>
  <si>
    <t>Conector estribo pressão para cabo Al 4/0 CAA, fornecimento</t>
  </si>
  <si>
    <t>6.1.5.9</t>
  </si>
  <si>
    <t>73767/001</t>
  </si>
  <si>
    <t>GRAMPO PARALELO EM ALUMINIO FUNDIDO OU ESTRUDADO DE 2 PARAFUSOS, PARA CABO DE 6 A 50 MM2, PASTA ANTIOXIDANTE. FORNEC E INSTALAÇÃO.</t>
  </si>
  <si>
    <t>6.1.5.10</t>
  </si>
  <si>
    <t>000158</t>
  </si>
  <si>
    <t>ARAME DE AÇO GALVANIZADO 12 BWG</t>
  </si>
  <si>
    <t>6.1.5.11</t>
  </si>
  <si>
    <t>000159</t>
  </si>
  <si>
    <t>Cruzeta em concreto (90x115x2400mm) (Adaptada SEDOP 171496)</t>
  </si>
  <si>
    <t>6.1.5.12</t>
  </si>
  <si>
    <t>000163</t>
  </si>
  <si>
    <t>OLHAL PARA PARAFUSO F 28 X 17,5 (5.000DAN) OU 16MM2</t>
  </si>
  <si>
    <t>6.1.5.13</t>
  </si>
  <si>
    <t>000164</t>
  </si>
  <si>
    <t>GANCHO OLHAL EM ACO GALVANIZADO, ESPESSURA 16MM, ABERTURA 21MM</t>
  </si>
  <si>
    <t>6.1.5.14</t>
  </si>
  <si>
    <t>000455</t>
  </si>
  <si>
    <t>Poste de concreto duplo T (DT) 11/600 - fornecimento e assentamento</t>
  </si>
  <si>
    <t>6.1.5.15</t>
  </si>
  <si>
    <t>83377</t>
  </si>
  <si>
    <t>CONECTOR DE PARAFUSO FENDIDO EM LIGA DE COBRE COM SEPARADOR DE CABOS PARA CABO 50 MM2 - FORNECIMENTO E INSTALACAO</t>
  </si>
  <si>
    <t>6.1.5.16</t>
  </si>
  <si>
    <t>72252</t>
  </si>
  <si>
    <t>CABO DE COBRE NU 25MM2 - FORNECIMENTO E INSTALACAO</t>
  </si>
  <si>
    <t>6.1.5.17</t>
  </si>
  <si>
    <t>72253</t>
  </si>
  <si>
    <t>CABO DE COBRE NU 35MM2 - FORNECIMENTO E INSTALACAO</t>
  </si>
  <si>
    <t>6.1.5.18</t>
  </si>
  <si>
    <t>6.1.5.19</t>
  </si>
  <si>
    <t>93017</t>
  </si>
  <si>
    <t>LUVA PARA ELETRODUTO, PVC, ROSCÁVEL, DN 110 MM (4") - FORNECIMENTO E INSTALAÇÃO. AF_12/2015</t>
  </si>
  <si>
    <t>6.1.5.20</t>
  </si>
  <si>
    <t>3998</t>
  </si>
  <si>
    <t>Cabeçote de alumínio de 4" - Fornecimento</t>
  </si>
  <si>
    <t>Un</t>
  </si>
  <si>
    <t>6.1.5.21</t>
  </si>
  <si>
    <t>6.1.5.22</t>
  </si>
  <si>
    <t>9379</t>
  </si>
  <si>
    <t>Haste cobreada copperweld p/aterramento d=  5/8" x 2,40m</t>
  </si>
  <si>
    <t>6.1.5.23</t>
  </si>
  <si>
    <t>000200</t>
  </si>
  <si>
    <t>SOLDA EXOTÉRMICA "T" ENTRE CABO DE 50 MM2 E HASTE DE 5/8" - ADAPTADO SEINFRA (C3909)</t>
  </si>
  <si>
    <t>6.1.5.24</t>
  </si>
  <si>
    <t>000182</t>
  </si>
  <si>
    <t>CAIXA DE INSPEÇÃO EM CONCRETO COM TAMPA PARA ATERRAMENTO - FORNECIMENTO E INSTALAÇÃO - (ADAPTADA ORSE 9200)</t>
  </si>
  <si>
    <t>6.1.5.25</t>
  </si>
  <si>
    <t>72254</t>
  </si>
  <si>
    <t>CABO DE COBRE NU 50MM2 - FORNECIMENTO E INSTALACAO</t>
  </si>
  <si>
    <t>6.1.5.26</t>
  </si>
  <si>
    <t>6.1.5.27</t>
  </si>
  <si>
    <t>000162</t>
  </si>
  <si>
    <t>Porca galv. quadrada de 24mm - rosca M 16x2- Fornecimento e colocação (Adaptada ORSE 9832)</t>
  </si>
  <si>
    <t>6.1.5.28</t>
  </si>
  <si>
    <t>000457</t>
  </si>
  <si>
    <t>PARAFUSO M16 EM ACO GALVANIZADO, COMPRIMENTO = 70 MM, DIAMETRO = 16 MM, ROSCA MAQUINA, CABECA QUADRADA (Adaptada ORSE 9830)</t>
  </si>
  <si>
    <t>6.1.5.29</t>
  </si>
  <si>
    <t>000161</t>
  </si>
  <si>
    <t>PARAFUSO M16 EM ACO GALVANIZADO, COMPRIMENTO = 125 MM, DIAMETRO = 16 MM, ROSCA MAQUINA, CABECA QUADRADA (Adaptada ORSE 9830)</t>
  </si>
  <si>
    <t>6.1.5.30</t>
  </si>
  <si>
    <t>000458</t>
  </si>
  <si>
    <t>PARAFUSO M16 EM ACO GALVANIZADO, COMPRIMENTO = 150 MM, DIAMETRO = 16 MM, ROSCA MAQUINA, CABECA QUADRADA (Adaptada ORSE 9830)</t>
  </si>
  <si>
    <t>6.1.5.31</t>
  </si>
  <si>
    <t>000160</t>
  </si>
  <si>
    <t>PARAFUSO M16 EM ACO GALVANIZADO, COMPRIMENTO = 250 MM, DIAMETRO = 16 MM, ROSCA MAQUINA, CABECA QUADRADA (Adaptada ORSE 9830)</t>
  </si>
  <si>
    <t>6.1.5.32</t>
  </si>
  <si>
    <t>000456</t>
  </si>
  <si>
    <t>PARAFUSO M16 EM ACO GALVANIZADO, COMPRIMENTO = 400 MM, DIAMETRO = 16 MM, ROSCA MAQUINA, CABECA QUADRADA (Adaptada ORSE 9830)</t>
  </si>
  <si>
    <t>6.1.5.33</t>
  </si>
  <si>
    <t>6.1.5.34</t>
  </si>
  <si>
    <t>83372</t>
  </si>
  <si>
    <t>CAIXA DE MEDICAO EM ALTA TENSAO - FORNECIMENTO E INSTALACAO</t>
  </si>
  <si>
    <t>6.1.5.35</t>
  </si>
  <si>
    <t>74130/010</t>
  </si>
  <si>
    <t>DISJUNTOR TERMOMAGNETICO TRIPOLAR EM CAIXA MOLDADA 175 A 225A 240V, FORNECIMENTO E INSTALACAO</t>
  </si>
  <si>
    <t>6.1.5.36</t>
  </si>
  <si>
    <t>91863</t>
  </si>
  <si>
    <t>ELETRODUTO RÍGIDO ROSCÁVEL, PVC, DN 25 MM (3/4"), PARA CIRCUITOS TERMINAIS, INSTALADO EM FORRO - FORNECIMENTO E INSTALAÇÃO. AF_12/2015</t>
  </si>
  <si>
    <t>6.1.5.37</t>
  </si>
  <si>
    <t>6.1.6</t>
  </si>
  <si>
    <t>NOBREAK</t>
  </si>
  <si>
    <t>6.1.6.1</t>
  </si>
  <si>
    <t>000475</t>
  </si>
  <si>
    <t>NOBREAK 20KVA-380/220V, INCLUSIVE BATERIAS PARA AUTONOMIA DE 5 MIN A PLENA CARGA</t>
  </si>
  <si>
    <t>6.2</t>
  </si>
  <si>
    <t>INSTALAÇÕES HIDROSANITÁRIAS - ÁGUA FRIA</t>
  </si>
  <si>
    <t>6.2.1</t>
  </si>
  <si>
    <t>TUBOS, CONEXÕES, RESERVATÓRIOS E COMPLEMENTOS</t>
  </si>
  <si>
    <t>6.2.1.1</t>
  </si>
  <si>
    <t>91785</t>
  </si>
  <si>
    <t>(COMPOSIÇÃO REPRESENTATIVA) DO SERVIÇO DE INSTALAÇÃO DE TUBOS DE PVC, SOLDÁVEL, ÁGUA FRIA, DN 25 MM (INSTALADO EM RAMAL, SUB-RAMAL, RAMAL DE DISTRIBUIÇÃO OU PRUMADA), INCLUSIVE CONEXÕES, CORTES E FIXAÇÕES, PARA PRÉDIOS. AF_10/2015</t>
  </si>
  <si>
    <t>6.2.1.2</t>
  </si>
  <si>
    <t>91786</t>
  </si>
  <si>
    <t>(COMPOSIÇÃO REPRESENTATIVA) DO SERVIÇO DE INSTALAÇÃO TUBOS DE PVC, SOLDÁVEL, ÁGUA FRIA, DN 32 MM (INSTALADO EM RAMAL, SUB-RAMAL, RAMAL DE DISTRIBUIÇÃO OU PRUMADA), INCLUSIVE CONEXÕES, CORTES E FIXAÇÕES, PARA PRÉDIOS. AF_10/2015</t>
  </si>
  <si>
    <t>6.2.1.3</t>
  </si>
  <si>
    <t>91788</t>
  </si>
  <si>
    <t>(COMPOSIÇÃO REPRESENTATIVA) DO SERVIÇO DE INSTALAÇÃO DE TUBOS DE PVC, SOLDÁVEL, ÁGUA FRIA, DN 50 MM (INSTALADO EM PRUMADA), INCLUSIVE CONEXÕES, CORTES E FIXAÇÕES, PARA PRÉDIOS. AF_10/2015</t>
  </si>
  <si>
    <t>6.2.1.4</t>
  </si>
  <si>
    <t>MP0119</t>
  </si>
  <si>
    <t>(COMPOSIÇÃO REPRESENTATIVA) DO SERVIÇO DE INSTALAÇÃO DE TUBOS DE PVC, SOLDÁVEL, ÁGUA FRIA, DN 60 MM (INSTALADO EM PRUMADA), INCLUSIVE CONEXÕES, CORTES E FIXAÇÕES, PARA PRÉDIOS. AF_10/2015 (Adaptada da SINAPI 91788)</t>
  </si>
  <si>
    <t>6.2.1.5</t>
  </si>
  <si>
    <t>89536</t>
  </si>
  <si>
    <t>UNIÃO, PVC, SOLDÁVEL, DN 25MM, INSTALADO EM PRUMADA DE ÁGUA - FORNECIMENTO E INSTALAÇÃO. AF_12/2014</t>
  </si>
  <si>
    <t>6.2.1.6</t>
  </si>
  <si>
    <t>89552</t>
  </si>
  <si>
    <t>UNIÃO, PVC, SOLDÁVEL, DN 32MM, INSTALADO EM PRUMADA DE ÁGUA - FORNECIMENTO E INSTALAÇÃO. AF_12/2014</t>
  </si>
  <si>
    <t>6.2.1.7</t>
  </si>
  <si>
    <t>73795/001</t>
  </si>
  <si>
    <t>VÁLVULA DE RETENÇÃO VERTICAL Ø 20MM (3/4") - FORNECIMENTO E INSTALAÇÃO</t>
  </si>
  <si>
    <t>6.2.1.8</t>
  </si>
  <si>
    <t>73795/009</t>
  </si>
  <si>
    <t>VALVULA DE RETENCAO HORIZONTAL Ø 25MM (1) - FORNECIMENTO E INSTALACAO</t>
  </si>
  <si>
    <t>6.2.1.9</t>
  </si>
  <si>
    <t>73796/002</t>
  </si>
  <si>
    <t>VÁLVULA DE PÉ COM CRIVO Ø 25MM (1") - FORNECIMENTO E INSTALAÇÃO</t>
  </si>
  <si>
    <t>6.2.1.10</t>
  </si>
  <si>
    <t>89987</t>
  </si>
  <si>
    <t>REGISTRO DE GAVETA BRUTO, LATÃO, ROSCÁVEL, 3/4", COM ACABAMENTO E CANOPLA CROMADOS. FORNECIDO E INSTALADO EM RAMAL DE ÁGUA. AF_12/2014</t>
  </si>
  <si>
    <t>6.2.1.11</t>
  </si>
  <si>
    <t>94794</t>
  </si>
  <si>
    <t>REGISTRO DE GAVETA BRUTO, LATÃO, ROSCÁVEL, 1 1/2, COM ACABAMENTO E CANOPLA CROMADOS, INSTALADO EM RESERVAÇÃO DE ÁGUA DE EDIFICAÇÃO QUE POSSUA RESERVATÓRIO DE FIBRA/FIBROCIMENTO  FORNECIMENTO E INSTALAÇÃO. AF_06/2016</t>
  </si>
  <si>
    <t>6.2.1.12</t>
  </si>
  <si>
    <t>94497</t>
  </si>
  <si>
    <t>REGISTRO DE GAVETA BRUTO, LATÃO, ROSCÁVEL, 1 1/2, INSTALADO EM RESERVAÇÃO DE ÁGUA DE EDIFICAÇÃO QUE POSSUA RESERVATÓRIO DE FIBRA/FIBROCIMENTO  FORNECIMENTO E INSTALAÇÃO. AF_06/2016</t>
  </si>
  <si>
    <t>6.2.1.13</t>
  </si>
  <si>
    <t>74184/001</t>
  </si>
  <si>
    <t>REGISTRO GAVETA 1" BRUTO LATAO - FORNECIMENTO E INSTALACAO</t>
  </si>
  <si>
    <t>6.2.1.14</t>
  </si>
  <si>
    <t>94498</t>
  </si>
  <si>
    <t>REGISTRO DE GAVETA BRUTO, LATÃO, ROSCÁVEL, 2, INSTALADO EM RESERVAÇÃO DE ÁGUA DE EDIFICAÇÃO QUE POSSUA RESERVATÓRIO DE FIBRA/FIBROCIMENTO  FORNECIMENTO E INSTALAÇÃO. AF_06/2016</t>
  </si>
  <si>
    <t>6.2.1.15</t>
  </si>
  <si>
    <t>89353</t>
  </si>
  <si>
    <t>REGISTRO DE GAVETA BRUTO, LATÃO, ROSCÁVEL, 3/4", FORNECIDO E INSTALADO EM RAMAL DE ÁGUA. AF_12/2014</t>
  </si>
  <si>
    <t>6.2.1.16</t>
  </si>
  <si>
    <t>94792</t>
  </si>
  <si>
    <t>REGISTRO DE GAVETA BRUTO, LATÃO, ROSCÁVEL, 1, COM ACABAMENTO E CANOPLA CROMADOS, INSTALADO EM RESERVAÇÃO DE ÁGUA DE EDIFICAÇÃO QUE POSSUA RESERVATÓRIO DE FIBRA/FIBROCIMENTO  FORNECIMENTO E INSTALAÇÃO. AF_06/2016</t>
  </si>
  <si>
    <t>6.2.1.17</t>
  </si>
  <si>
    <t>89985</t>
  </si>
  <si>
    <t>REGISTRO DE PRESSÃO BRUTO, LATÃO, ROSCÁVEL, 3/4", COM ACABAMENTO E CANOPLA CROMADOS. FORNECIDO E INSTALADO EM RAMAL DE ÁGUA. AF_12/2014</t>
  </si>
  <si>
    <t>6.2.1.18</t>
  </si>
  <si>
    <t>94658</t>
  </si>
  <si>
    <t>ADAPTADOR CURTO COM BOLSA E ROSCA PARA REGISTRO, PVC, SOLDÁVEL, DN 32 MM X 1 , INSTALADO EM RESERVAÇÃO DE ÁGUA DE EDIFICAÇÃO QUE POSSUA RESERVATÓRIO DE FIBRA/FIBROCIMENTO   FORNECIMENTO E INSTALAÇÃO. AF_06/2016</t>
  </si>
  <si>
    <t>6.2.1.19</t>
  </si>
  <si>
    <t>94656</t>
  </si>
  <si>
    <t>ADAPTADOR CURTO COM BOLSA E ROSCA PARA REGISTRO, PVC, SOLDÁVEL, DN  25 MM X 3/4 , INSTALADO EM RESERVAÇÃO DE ÁGUA DE EDIFICAÇÃO QUE POSSUA RESERVATÓRIO DE FIBRA/FIBROCIMENTO   FORNECIMENTO E INSTALAÇÃO. AF_06/2016</t>
  </si>
  <si>
    <t>6.2.1.20</t>
  </si>
  <si>
    <t>89383</t>
  </si>
  <si>
    <t>ADAPTADOR CURTO COM BOLSA E ROSCA PARA REGISTRO, PVC, SOLDÁVEL, DN 25MM X 3/4, INSTALADO EM RAMAL OU SUB-RAMAL DE ÁGUA - FORNECIMENTO E INSTALAÇÃO. AF_12/2014</t>
  </si>
  <si>
    <t>6.2.1.21</t>
  </si>
  <si>
    <t>94707</t>
  </si>
  <si>
    <t>ADAPTADOR COM FLANGE E ANEL DE VEDAÇÃO, PVC, SOLDÁVEL, DN 60 MM X 2 , INSTALADO EM RESERVAÇÃO DE ÁGUA DE EDIFICAÇÃO QUE POSSUA RESERVATÓRIO DE FIBRA/FIBROCIMENTO   FORNECIMENTO E INSTALAÇÃO. AF_06/2016</t>
  </si>
  <si>
    <t>6.2.1.22</t>
  </si>
  <si>
    <t>94703</t>
  </si>
  <si>
    <t>ADAPTADOR COM FLANGE E ANEL DE VEDAÇÃO, PVC, SOLDÁVEL, DN  25 MM X 3/4 , INSTALADO EM RESERVAÇÃO DE ÁGUA DE EDIFICAÇÃO QUE POSSUA RESERVATÓRIO DE FIBRA/FIBROCIMENTO   FORNECIMENTO E INSTALAÇÃO. AF_06/2016</t>
  </si>
  <si>
    <t>6.2.1.23</t>
  </si>
  <si>
    <t>94704</t>
  </si>
  <si>
    <t>ADAPTADOR COM FLANGE E ANEL DE VEDAÇÃO, PVC, SOLDÁVEL, DN 32 MM X 1 , INSTALADO EM RESERVAÇÃO DE ÁGUA DE EDIFICAÇÃO QUE POSSUA RESERVATÓRIO DE FIBRA/FIBROCIMENTO   FORNECIMENTO E INSTALAÇÃO. AF_06/2016</t>
  </si>
  <si>
    <t>6.2.1.24</t>
  </si>
  <si>
    <t>95673</t>
  </si>
  <si>
    <t>HIDRÔMETRO DN 20 (½), 1,5 M³/H  FORNECIMENTO E INSTALAÇÃO. AF_11/2016</t>
  </si>
  <si>
    <t>6.2.1.25</t>
  </si>
  <si>
    <t>MP0149</t>
  </si>
  <si>
    <t>BOMBA MONOESTÁGIO SCHNEIDER BC-21 R 1 1/2" 4 CV TRIFÁSICA 4 VOLTAGENS OU EQUIVALENTE TÉCNICO - FORNECIMENTO E INSTALAÇÃO</t>
  </si>
  <si>
    <t>6.2.1.26</t>
  </si>
  <si>
    <t>85195</t>
  </si>
  <si>
    <t>CHAVE DE BOIA AUTOMÁTICA</t>
  </si>
  <si>
    <t>6.2.2</t>
  </si>
  <si>
    <t>LOUÇAS, METAIS E ACESSÓRIOS</t>
  </si>
  <si>
    <t>6.2.2.1</t>
  </si>
  <si>
    <t>86931</t>
  </si>
  <si>
    <t>VASO SANITÁRIO SIFONADO COM CAIXA ACOPLADA LOUÇA BRANCA, INCLUSO ENGATE FLEXÍVEL EM PLÁSTICO BRANCO, 1/2  X 40CM - FORNECIMENTO E INSTALAÇÃO. AF_12/2013</t>
  </si>
  <si>
    <t>6.2.2.2</t>
  </si>
  <si>
    <t>95472</t>
  </si>
  <si>
    <t>VASO SANITARIO SIFONADO CONVENCIONAL PARA PCD SEM FURO FRONTAL COM LOUÇA BRANCA SEM ASSENTO, INCLUSO CONJUNTO DE LIGAÇÃO PARA BACIA SANITÁRIA AJUSTÁVEL - FORNECIMENTO E INSTALAÇÃO. AF_10/2016</t>
  </si>
  <si>
    <t>6.2.2.3</t>
  </si>
  <si>
    <t>74234/001</t>
  </si>
  <si>
    <t>MICTORIO SIFONADO DE LOUCA BRANCA COM PERTENCES, COM REGISTRO DE PRESSAO 1/2" COM CANOPLA CROMADA ACABAMENTO SIMPLES E CONJUNTO PARA FIXACAO  - FORNECIMENTO E INSTALACAO</t>
  </si>
  <si>
    <t>6.2.2.4</t>
  </si>
  <si>
    <t>86923</t>
  </si>
  <si>
    <t>TANQUE DE LOUÇA BRANCA SUSPENSO, 18L OU EQUIVALENTE, INCLUSO SIFÃO TIPO GARRAFA EM PVC, VÁLVULA PLÁSTICA E TORNEIRA DE METAL CROMADO PADRÃO POPULAR - FORNECIMENTO E INSTALAÇÃO. AF_12/2013</t>
  </si>
  <si>
    <t>6.2.2.5</t>
  </si>
  <si>
    <t>000430</t>
  </si>
  <si>
    <t>LAVATÓRIO LOUÇA BRANCA SUSPENSO, 29,5 X 39CM OU EQUIVALENTE, PADRÃO POPULAR, INCLUSO SIFÃO TIPO GARRAFA EM PVC, VÁLVULA E ENGATE FLEXÍVEL 30CM EM PLÁSTICO, EXCLUSIVE TORNEIRA- FORNECIMENTO E INSTALAÇÃO. AF_12/2013 (Adaptada SINAPI 86942)</t>
  </si>
  <si>
    <t>6.2.2.6</t>
  </si>
  <si>
    <t>MP0131</t>
  </si>
  <si>
    <t>CUBA DE EMBUTIR REDONDA EM LOUÇA BRANCA, 36 X 36 CM OU EQUIVALENTE, INCLUSO VÁLVULA EM METAL CROMADO E SIFÃO DO TIPO COPO EM PVC - FORNECIMENTO E INSTALAÇÃO. AF_12/2013 (Adaptada da SINAPI 86937)</t>
  </si>
  <si>
    <t>6.2.2.7</t>
  </si>
  <si>
    <t>000436</t>
  </si>
  <si>
    <t>CUBA DE EMBUTIR DE AÇO INOXIDÁVEL MÉDIA, INCLUSO VÁLVULA TIPO AMERICANA EM METAL CROMADO E SIFÃO DO TIPO GARRAFA/COPO EM PVC - FORNECIMENTO E INSTALAÇÃO. AF_12/2013 (ADAPTADA SINAPI 86935)</t>
  </si>
  <si>
    <t>6.2.2.8</t>
  </si>
  <si>
    <t>000229</t>
  </si>
  <si>
    <t>TORNEIRA CROMADA DE MESA PARA LAVATORIO TEMPORIZADA PRESSAO BICA BAIXA - FORNECIMENTO E INSTALAÇÃO - ADAPTADA SINAPI (86915)</t>
  </si>
  <si>
    <t>6.2.2.9</t>
  </si>
  <si>
    <t>86909</t>
  </si>
  <si>
    <t>6.2.2.10</t>
  </si>
  <si>
    <t>8236</t>
  </si>
  <si>
    <t>Torneira cromada para tanque/jardim, 1/2", ref.1153, linha Misty, Fabrimar ou similar</t>
  </si>
  <si>
    <t>6.2.2.11</t>
  </si>
  <si>
    <t>MP0144</t>
  </si>
  <si>
    <t>VALVULA DE DESCARGA 1.1/2" COM ACABAMENTO CROMADO DOCOL, LINHA BENEFIT (PARA DEFICIENTES) OU SIMILAR - FORNECIMENTO E INSTALACAO (Adaptada da SINAPI 40729)</t>
  </si>
  <si>
    <t>6.2.2.12</t>
  </si>
  <si>
    <t>MP0146</t>
  </si>
  <si>
    <t>DUCHA HIGIENICA PLASTICA COM REGISTRO METALICO 1/2 " (Adaptada da ORSE 8211)</t>
  </si>
  <si>
    <t>6.2.2.13</t>
  </si>
  <si>
    <t>4286</t>
  </si>
  <si>
    <t>Dispenser para sabonete líquido</t>
  </si>
  <si>
    <t>6.2.2.14</t>
  </si>
  <si>
    <t>7610</t>
  </si>
  <si>
    <t>Porta-papel toalha em plástico ABS com acrílico, da JSN, ref. N7 ou similar</t>
  </si>
  <si>
    <t>6.2.2.15</t>
  </si>
  <si>
    <t>MP0147</t>
  </si>
  <si>
    <t>PAPELEIRA PLASTICA TIPO DISPENSER PARA PAPEL HIGIENICO ROLAO (Adaptada da SINAPI 95544) - Instalação em sanitários acessíveis da recepção</t>
  </si>
  <si>
    <t>6.2.2.16</t>
  </si>
  <si>
    <t>95544</t>
  </si>
  <si>
    <t>PAPELEIRA DE PAREDE EM METAL CROMADO SEM TAMPA, INCLUSO FIXAÇÃO. AF_10/2016</t>
  </si>
  <si>
    <t>6.2.2.17</t>
  </si>
  <si>
    <t>MP0148</t>
  </si>
  <si>
    <t>CABIDE/GANCHO DE BANHEIRO SIMPLES EM METAL CROMADO (Adaptada da ORSE 2144)</t>
  </si>
  <si>
    <t>6.2.2.18</t>
  </si>
  <si>
    <t>10</t>
  </si>
  <si>
    <t>Barra de apoio para deficientes em aço inox l=40cm, ø=3,81cm (Adaptada ORSE 8492)</t>
  </si>
  <si>
    <t>6.2.2.19</t>
  </si>
  <si>
    <t>8492</t>
  </si>
  <si>
    <t>Barra de apoio para deficientes em aço inox l=80cm, ø=1 1/2"</t>
  </si>
  <si>
    <t>6.2.2.20</t>
  </si>
  <si>
    <t>MP0121</t>
  </si>
  <si>
    <t>Puxador para porta de sanitário acessível em aço inox l=40cm, ø=3,81cm (Adaptada ORSE 8492)</t>
  </si>
  <si>
    <t>6.2.2.21</t>
  </si>
  <si>
    <t>86885</t>
  </si>
  <si>
    <t>ENGATE FLEXÍVEL EM PLÁSTICO BRANCO, 1/2" X 40CM - FORNECIMENTO E INSTALAÇÃO. AF_12/2013</t>
  </si>
  <si>
    <t>6.2.2.22</t>
  </si>
  <si>
    <t>2066</t>
  </si>
  <si>
    <t>Assento plastico, universal, branco, para vaso sanitario, tipo convencional, Incepa ou similar</t>
  </si>
  <si>
    <t>6.2.3</t>
  </si>
  <si>
    <t>SERVIÇOS COMPLEMENTARES</t>
  </si>
  <si>
    <t>6.2.3.1</t>
  </si>
  <si>
    <t>6.2.3.2</t>
  </si>
  <si>
    <t>94102</t>
  </si>
  <si>
    <t>LASTRO DE VALA COM PREPARO DE FUNDO, LARGURA MENOR QUE 1,5 M, COM CAMADA DE AREIA, LANÇAMENTO MANUAL, EM LOCAL COM NÍVEL BAIXO DE INTERFERÊNCIA. AF_06/2016</t>
  </si>
  <si>
    <t>6.2.3.3</t>
  </si>
  <si>
    <t>6.2.3.4</t>
  </si>
  <si>
    <t>6.2.3.5</t>
  </si>
  <si>
    <t>6.3</t>
  </si>
  <si>
    <t>INSTALAÇÕES HIDROSANITÁRIAS - ESGOTO</t>
  </si>
  <si>
    <t>6.3.1</t>
  </si>
  <si>
    <t>FOSSA, SUMIDOUROS E CAIXAS</t>
  </si>
  <si>
    <t>6.3.1.1</t>
  </si>
  <si>
    <t>83338</t>
  </si>
  <si>
    <t>ESCAVACAO MECANICA, A CEU ABERTO, EM MATERIAL DE 1A CATEGORIA, COM ESCAVADEIRA HIDRAULICA, CAPACIDADE DE 0,78 M3 (FOSSA, SUMIDOUROS E CAIXAS)</t>
  </si>
  <si>
    <t>6.3.1.2</t>
  </si>
  <si>
    <t>11472</t>
  </si>
  <si>
    <t>Regularização manual e compactão com placa vibratótia (FOSSA, SUMIDOUROS E CAIXAS)</t>
  </si>
  <si>
    <t>6.3.1.3</t>
  </si>
  <si>
    <t>74104/001</t>
  </si>
  <si>
    <t>CAIXA DE INSPEÇÃO EM ALVENARIA DE TIJOLO MACIÇO 60X60X60CM, REVESTIDA INTERNAMENTO COM BARRA LISA (CIMENTO E AREIA, TRAÇO 1:4) E=2,0CM, COM TAMPA PRÉ-MOLDADA DE CONCRETO E FUNDO DE CONCRETO 15MPA TIPO C - ESCAVAÇÃO E CONFECÇÃO</t>
  </si>
  <si>
    <t>6.3.1.4</t>
  </si>
  <si>
    <t>74051/002</t>
  </si>
  <si>
    <t>CAIXA DE GORDURA SIMPLES EM CONCRETO PRE-MOLDADO DN 40MM COM TAMPA - FORNECIMENTO E INSTALACAO</t>
  </si>
  <si>
    <t>6.3.1.5</t>
  </si>
  <si>
    <t>94962</t>
  </si>
  <si>
    <t>CONCRETO MAGRO PARA LASTRO, TRAÇO 1:4,5:4,5 (CIMENTO/ AREIA MÉDIA/ BRITA 1)  - PREPARO MECÂNICO COM BETONEIRA 400 L. AF_07/2016</t>
  </si>
  <si>
    <t>6.3.1.6</t>
  </si>
  <si>
    <t>6.3.1.7</t>
  </si>
  <si>
    <t>MP0059</t>
  </si>
  <si>
    <t>MONTAGEM E DESMONTAGEM DE FÔRMAS CIRCULARES, COM ÁREA MÉDIA DAS SEÇÕES MAIOR QUE 0,28 M², PÉ-DIREITO SIMPLES, EM MADEIRA, 2 UTILIZAÇÕES. AF_06/2017 (Adaptada de SINAPI 96258) - FOSSA SÉPTICA</t>
  </si>
  <si>
    <t>6.3.1.8</t>
  </si>
  <si>
    <t>MONTAGEM E DESMONTAGEM DE FÔRMA DE LAJE MACIÇA COM ÁREA MÉDIA MENOR OU IGUAL A 20 M², PÉ-DIREITO SIMPLES, EM CHAPA DE MADEIRA COMPENSADA RESINADA, 2 UTILIZAÇÕES. AF_12/2015 (SUMIDOUROS)</t>
  </si>
  <si>
    <t>6.3.1.9</t>
  </si>
  <si>
    <t>MONTAGEM E DESMONTAGEM DE FÔRMA DE VIGA, ESCORAMENTO METÁLICO, PÉ-DIREITO SIMPLES, EM CHAPA DE MADEIRA RESINADA, 6 UTILIZAÇÕES. AF_12/2015 (SUMIDOUROS)</t>
  </si>
  <si>
    <t>6.3.1.10</t>
  </si>
  <si>
    <t>MONTAGEM E DESMONTAGEM DE FÔRMA DE PILARES RETANGULARES E ESTRUTURAS SIMILARES COM ÁREA MÉDIA DAS SEÇÕES MENOR OU IGUAL A 0,25 M², PÉ-DIREITO SIMPLES, EM CHAPA DE MADEIRA COMPENSADA RESINADA, 6 UTILIZAÇÕES. AF_12/2015 (SUMIDOUROS)</t>
  </si>
  <si>
    <t>6.3.1.11</t>
  </si>
  <si>
    <t>92915</t>
  </si>
  <si>
    <t>ARMAÇÃO DE ESTRUTURAS DE CONCRETO ARMADO, EXCETO VIGAS, PILARES, LAJES E FUNDAÇÕES PROFUNDAS, UTILIZANDO AÇO CA-60 DE 5.0 MM - MONTAGEM. AF_12/2015 (FOSSA SÉPTICA)</t>
  </si>
  <si>
    <t>6.3.1.12</t>
  </si>
  <si>
    <t>ARMAÇÃO DE ESTRUTURAS DE CONCRETO ARMADO, EXCETO VIGAS, PILARES, LAJES E FUNDAÇÕES PROFUNDAS, UTILIZANDO AÇO CA-50 DE 6.3 MM - MONTAGEM. AF_12/2015 (FOSSA SÉPTICA)</t>
  </si>
  <si>
    <t>6.3.1.13</t>
  </si>
  <si>
    <t>92917</t>
  </si>
  <si>
    <t>ARMAÇÃO DE ESTRUTURAS DE CONCRETO ARMADO, EXCETO VIGAS, PILARES, LAJES E FUNDAÇÕES PROFUNDAS, UTILIZANDO AÇO CA-50 DE 8,0 MM - MONTAGEM. AF_12/2015 (FOSSA SÉPTICA)</t>
  </si>
  <si>
    <t>6.3.1.14</t>
  </si>
  <si>
    <t>92919</t>
  </si>
  <si>
    <t>ARMAÇÃO DE ESTRUTURAS DE CONCRETO ARMADO, EXCETO VIGAS, PILARES, LAJES E FUNDAÇÕES PROFUNDAS, UTILIZANDO AÇO CA-50 DE 10.0 MM - MONTAGEM. AF_12/2015 (FOSSA SÉPTICA)</t>
  </si>
  <si>
    <t>6.3.1.15</t>
  </si>
  <si>
    <t>92768</t>
  </si>
  <si>
    <t>ARMAÇÃO DE LAJE DE UMA ESTRUTURA CONVENCIONAL DE CONCRETO ARMADO UTILIZANDO AÇO CA-60 DE 5,0 MM - MONTAGEM. AF_12/2015</t>
  </si>
  <si>
    <t>6.3.1.16</t>
  </si>
  <si>
    <t>92769</t>
  </si>
  <si>
    <t>ARMAÇÃO DE LAJE DE UMA ESTRUTURA CONVENCIONAL DE CONCRETO ARMADO UTILIZANDO AÇO CA-50 DE 6,3 MM - MONTAGEM. AF_12/2015</t>
  </si>
  <si>
    <t>6.3.1.17</t>
  </si>
  <si>
    <t>COMPOSIÇÃO REPRESENTATIVA PROMOTORIA_ARMAÇÃO SAPATAS E VIGAS BALDRAMES (SUMIDOUROS)</t>
  </si>
  <si>
    <t>6.3.1.18</t>
  </si>
  <si>
    <t>COMPOSIÇÃO REPRESENTATIVA PROMOTORIA_ARMAÇÃO DE VIGA (SUMIDOUROS)</t>
  </si>
  <si>
    <t>6.3.1.19</t>
  </si>
  <si>
    <t>COMPOSIÇÃO REPRESENTATIVA PROMOTORIA_ARMAÇÃO DE PILAR (SUMIDOUROS)</t>
  </si>
  <si>
    <t>6.3.1.20</t>
  </si>
  <si>
    <t>000490</t>
  </si>
  <si>
    <t>TAMPA EM CONCRETO ARMADO P/CX INSPECAO/FOSSA SEPTICA, ESPESSURA DE 5 CM (ADAPTADA SINAPI 6087) - FOSSA SÉPTICA</t>
  </si>
  <si>
    <t>6.3.1.21</t>
  </si>
  <si>
    <t>000501</t>
  </si>
  <si>
    <t>CONCRETAGEM DE VIGAS E LAJES, FCK=25 MPA, PARA LAJES MACIÇAS OU NERVURADAS COM USO DE BOMBA EM EDIFICAÇÃO COM ÁREA MÉDIA DE LAJES MENOR OU IGUAL A 20 M² - LANÇAMENTO, ADENSAMENTO E ACABAMENTO. AF_12/2015 (ADAPTADA DO SINAPI 92725) - SUMIDOUROS</t>
  </si>
  <si>
    <t>6.3.1.22</t>
  </si>
  <si>
    <t>MP0028</t>
  </si>
  <si>
    <t>CONCRETAGEM DE SAPATAS, FCK 25 MPA, COM USO DE BOMBA  LANÇAMENTO, ADENSAMENTO E ACABAMENTO. AF_11/2016 (Adaptada de SINAPI 96558) - SUMIDOUROS</t>
  </si>
  <si>
    <t>6.3.1.23</t>
  </si>
  <si>
    <t>MP0033</t>
  </si>
  <si>
    <t>CONCRETAGEM DE BLOCOS DE COROAMENTO E VIGAS BALDRAMES, FCK 25 MPA, COM USO DE BOMBA  LANÇAMENTO, ADENSAMENTO E ACABAMENTO. AF_06/2017 (Adaptada de SINAPI 96557) - SUMIDOUROS</t>
  </si>
  <si>
    <t>6.3.1.24</t>
  </si>
  <si>
    <t>92722</t>
  </si>
  <si>
    <t>CONCRETAGEM DE PILARES, FCK = 25 MPA, COM USO DE BOMBA EM EDIFICAÇÃO COM SEÇÃO MÉDIA DE PILARES MAIOR QUE 0,25 M² - LANÇAMENTO, ADENSAMENTO E ACABAMENTO. AF_12/2015 (SUMIDOUROS)</t>
  </si>
  <si>
    <t>6.3.1.25</t>
  </si>
  <si>
    <t>000483</t>
  </si>
  <si>
    <t>CONCRETAGEM DE PAREDES COM CONCRETO USINADO BOMBEÁVEL, FCK 25 MPA, LANÇADO COM BOMBA LANÇA - LANÇAMENTO, ADENSAMENTO E ACABAMENTO (FOSSA SÉPTICA)</t>
  </si>
  <si>
    <t>6.3.1.26</t>
  </si>
  <si>
    <t>000486</t>
  </si>
  <si>
    <t>CONCRETAGEM DE LAJE DE IMPERMEABILIZAÇÃO, FCK = 25 MPA, INCLUSO LANCAMENTO/APLICACAO MANUAL, ADENSAMENTO E ACABAMENTO (Adaptada de SINAPI 74157/004) - FOSSA SÉPTICA</t>
  </si>
  <si>
    <t>6.3.1.27</t>
  </si>
  <si>
    <t>ALVENARIA DE VEDAÇÃO DE BLOCOS VAZADOS DE CONCRETO DE 14X19X39CM (ESPESSURA 14CM) DE PAREDES COM ÁREA LÍQUIDA MENOR QUE 6M² SEM VÃOS E ARGAMASSA DE ASSENTAMENTO COM PREPARO EM BETONEIRA. AF_06/2014 (SUMIDOUROS)</t>
  </si>
  <si>
    <t>6.3.1.28</t>
  </si>
  <si>
    <t>6.3.1.29</t>
  </si>
  <si>
    <t>MASSA ÚNICA, PARA RECEBIMENTO DE PINTURA, EM ARGAMASSA TRAÇO 1:2:8, PREPARO MECÂNICO COM BETONEIRA 400L, APLICADA MANUALMENTE, ESPESSURA DE 20MM, COM EXECUÇÃO DE TALISCAS. AF_03/2015</t>
  </si>
  <si>
    <t>6.3.1.30</t>
  </si>
  <si>
    <t>6.3.1.31</t>
  </si>
  <si>
    <t>6.3.1.32</t>
  </si>
  <si>
    <t>6.3.1.33</t>
  </si>
  <si>
    <t>6.3.2</t>
  </si>
  <si>
    <t>TUBOS, CONEXÕES, ACESSÓRIOS</t>
  </si>
  <si>
    <t>6.3.2.1</t>
  </si>
  <si>
    <t>91792</t>
  </si>
  <si>
    <t>(COMPOSIÇÃO REPRESENTATIVA) DO SERVIÇO DE INSTALAÇÃO DE TUBO DE PVC, SÉRIE NORMAL, ESGOTO PREDIAL, DN 40 MM (INSTALADO EM RAMAL DE DESCARGA OU RAMAL DE ESGOTO SANITÁRIO), INCLUSIVE CONEXÕES, CORTES E FIXAÇÕES, PARA PRÉDIOS. AF_10/2015</t>
  </si>
  <si>
    <t>6.3.2.2</t>
  </si>
  <si>
    <t>91793</t>
  </si>
  <si>
    <t>(COMPOSIÇÃO REPRESENTATIVA) DO SERVIÇO DE INSTALAÇÃO DE TUBO DE PVC, SÉRIE NORMAL, ESGOTO PREDIAL, DN 50 MM (INST. EM RAMAL DE DESCARGA, RAMAL DE ESG. SANITÁRIO OU VENTILAÇÃO, PRUMADA DE ESG. SANITÁRIO OU VENTILAÇÃO), INCLUSIVE CONEXÕES, CORTES E FIXAÇÕES PARA, PRÉDIOS. AF_10/2015</t>
  </si>
  <si>
    <t>6.3.2.3</t>
  </si>
  <si>
    <t>91794</t>
  </si>
  <si>
    <t>(COMPOSIÇÃO REPRESENTATIVA) DO SERVIÇO DE INST. TUBO PVC, SÉRIE N, ESGOTO PREDIAL, DN 75 MM, (INST. EM RAMAL DE DESCARGA, RAMAL DE ESG. SANITÁRIO OU VENTILAÇÃO, PRUMADA DE ESG. SANITÁRIO OU VENTILAÇÃO), INCL. CONEXÕES, CORTES E FIXAÇÕES, P/ PRÉDIOS. AF_10/2015</t>
  </si>
  <si>
    <t>6.3.2.4</t>
  </si>
  <si>
    <t>91795</t>
  </si>
  <si>
    <t>(COMPOSIÇÃO REPRESENTATIVA) DO SERVIÇO DE INST. TUBO PVC, SÉRIE N, ESGOTO PREDIAL, 100 MM (INST. RAMAL DESCARGA, RAMAL DE ESG. SANIT., PRUMADA ESG. SANIT., VENTILAÇÃO OU SUB-COLETOR AÉREO), INCL. CONEXÕES E CORTES, FIXAÇÕES, P/ PRÉDIOS. AF_10/2015</t>
  </si>
  <si>
    <t>6.3.2.5</t>
  </si>
  <si>
    <t>89709</t>
  </si>
  <si>
    <t>RALO SIFONADO, PVC, DN 100 X 40 MM, JUNTA SOLDÁVEL, FORNECIDO E INSTALADO EM RAMAL DE DESCARGA OU EM RAMAL DE ESGOTO SANITÁRIO. AF_12/2014</t>
  </si>
  <si>
    <t>6.3.2.6</t>
  </si>
  <si>
    <t>89707</t>
  </si>
  <si>
    <t>CAIXA SIFONADA, PVC, DN 100 X 100 X 50 MM, JUNTA ELÁSTICA, FORNECIDA E INSTALADA EM RAMAL DE DESCARGA OU EM RAMAL DE ESGOTO SANITÁRIO. AF_12/2014</t>
  </si>
  <si>
    <t>6.3.2.7</t>
  </si>
  <si>
    <t>89708</t>
  </si>
  <si>
    <t>CAIXA SIFONADA, PVC, DN 150 X 185 X 75 MM, JUNTA ELÁSTICA, FORNECIDA E INSTALADA EM RAMAL DE DESCARGA OU EM RAMAL DE ESGOTO SANITÁRIO. AF_12/2014</t>
  </si>
  <si>
    <t>6.3.2.8</t>
  </si>
  <si>
    <t>1594</t>
  </si>
  <si>
    <t>Terminal de ventilação em pvc rígido soldável, para esgoto primário, diâm = 50mm</t>
  </si>
  <si>
    <t>6.3.2.9</t>
  </si>
  <si>
    <t>7594</t>
  </si>
  <si>
    <t>Terminal de ventilação em pvc rígido soldável, para esgoto primário, diâm = 75mm</t>
  </si>
  <si>
    <t>6.3.2.10</t>
  </si>
  <si>
    <t>72294</t>
  </si>
  <si>
    <t>CAP PVC ESGOTO 75MM (TAMPÃO) - FORNECIMENTO E INSTALAÇÃO</t>
  </si>
  <si>
    <t>6.3.2.11</t>
  </si>
  <si>
    <t>72295</t>
  </si>
  <si>
    <t>CAP PVC ESGOTO 100MM (TAMPÃO) - FORNECIMENTO E INSTALAÇÃO</t>
  </si>
  <si>
    <t>6.3.3</t>
  </si>
  <si>
    <t>6.3.3.1</t>
  </si>
  <si>
    <t>6.3.3.2</t>
  </si>
  <si>
    <t>6.3.3.3</t>
  </si>
  <si>
    <t>2656</t>
  </si>
  <si>
    <t>Lastro de brita 1 (ENVELOPAMENTO DE TUBULAÇÃO)</t>
  </si>
  <si>
    <t>6.3.3.4</t>
  </si>
  <si>
    <t>94969</t>
  </si>
  <si>
    <t>CONCRETO FCK = 15MPA, TRAÇO 1:3,4:3,5 (CIMENTO/ AREIA MÉDIA/ BRITA 1)  - PREPARO MECÂNICO COM BETONEIRA 600 L. AF_07/2016 (ENVELOPAMENTO DE TUBULAÇÃO)</t>
  </si>
  <si>
    <t>6.3.3.5</t>
  </si>
  <si>
    <t>ARMAÇÃO DE ESTRUTURAS DE CONCRETO ARMADO, EXCETO VIGAS, PILARES, LAJES E FUNDAÇÕES PROFUNDAS (DE EDIFÍCIOS DE MÚLTIPLOS PAVIMENTOS, EDIFICAÇÃO TÉRREA OU SOBRADO), UTILIZANDO AÇO CA-50 DE 6.3 MM - MONTAGEM. AF_12/2015 (ENVELOPAMENTO DE TUBULAÇÃO)</t>
  </si>
  <si>
    <t>6.3.3.6</t>
  </si>
  <si>
    <t>ARMAÇÃO DE ESTRUTURAS DE CONCRETO ARMADO, EXCETO VIGAS, PILARES, LAJES E FUNDAÇÕES PROFUNDAS (DE EDIFÍCIOS DE MÚLTIPLOS PAVIMENTOS, EDIFICAÇÃO TÉRREA OU SOBRADO), UTILIZANDO AÇO CA-50 DE 10.0 MM - MONTAGEM. AF_12/2015 (ENVELOPAMENTO DE TUBULAÇÃO)</t>
  </si>
  <si>
    <t>6.3.3.7</t>
  </si>
  <si>
    <t>6.3.3.8</t>
  </si>
  <si>
    <t>6.3.3.9</t>
  </si>
  <si>
    <t>6.4</t>
  </si>
  <si>
    <t>INSTALAÇÕES HIDROSANITÁRIAS - DRENAGEM PLUVIAL</t>
  </si>
  <si>
    <t>6.4.1</t>
  </si>
  <si>
    <t>TUBULAÇÕES E CONEXÕES</t>
  </si>
  <si>
    <t>6.4.1.1</t>
  </si>
  <si>
    <t>91789</t>
  </si>
  <si>
    <t>(COMPOSIÇÃO REPRESENTATIVA) DO SERVIÇO DE INSTALAÇÃO DE TUBOS DE PVC, SÉRIE R, ÁGUA PLUVIAL, DN 75 MM (INSTALADO EM RAMAL DE ENCAMINHAMENTO, OU CONDUTORES VERTICAIS), INCLUSIVE CONEXÕES, CORTE E FIXAÇÕES, PARA PRÉDIOS. AF_10/2015</t>
  </si>
  <si>
    <t>6.4.1.2</t>
  </si>
  <si>
    <t>91790</t>
  </si>
  <si>
    <t>(COMPOSIÇÃO REPRESENTATIVA) DO SERVIÇO DE INSTALAÇÃO DE TUBOS DE PVC, SÉRIE R, ÁGUA PLUVIAL, DN 100 MM (INSTALADO EM RAMAL DE ENCAMINHAMENTO, OU CONDUTORES VERTICAIS), INCLUSIVE CONEXÕES, CORTES E FIXAÇÕES, PARA PRÉDIOS. AF_10/2015</t>
  </si>
  <si>
    <t>6.4.1.3</t>
  </si>
  <si>
    <t>91791</t>
  </si>
  <si>
    <t>(COMPOSIÇÃO REPRESENTATIVA) DO SERVIÇO DE INSTALAÇÃO DE TUBOS DE PVC, SÉRIE R, ÁGUA PLUVIAL, DN 150 MM (INSTALADO EM CONDUTORES VERTICAIS), INCLUSIVE CONEXÕES, CORTES E FIXAÇÕES, PARA PRÉDIOS. AF_10/2015</t>
  </si>
  <si>
    <t>6.4.1.4</t>
  </si>
  <si>
    <t>9376</t>
  </si>
  <si>
    <t>Tubo pvc rigido soldavel, série reforçada, p/esgoto e aguas pluviais, d=  75mm</t>
  </si>
  <si>
    <t>6.4.1.5</t>
  </si>
  <si>
    <t>9377</t>
  </si>
  <si>
    <t>Tubo pvc rigido soldavel, serie reforçada, p/esgoto e aguas pluviais, d= 100mm</t>
  </si>
  <si>
    <t>6.4.1.6</t>
  </si>
  <si>
    <t>9388</t>
  </si>
  <si>
    <t>Tubo pvc rígido c/anel borracha, serie reforçada, p/esgoto e aguas pluviais, d = 150mm</t>
  </si>
  <si>
    <t>6.4.1.7</t>
  </si>
  <si>
    <t>4283</t>
  </si>
  <si>
    <t>Ralo hemisférico em fº fº, tipo abacaxi Ø 100mm</t>
  </si>
  <si>
    <t>6.4.1.8</t>
  </si>
  <si>
    <t>7752</t>
  </si>
  <si>
    <t>Ralo hemisférico em ferro fundido tipo abacaxi, DN=150mm</t>
  </si>
  <si>
    <t>6.4.2</t>
  </si>
  <si>
    <t>SERVIÇOS DIVERSOS</t>
  </si>
  <si>
    <t>6.4.2.1</t>
  </si>
  <si>
    <t>6.4.2.2</t>
  </si>
  <si>
    <t>6.4.2.3</t>
  </si>
  <si>
    <t>Lastro de brita 1 (ENVELOPAMENTO DE TUBULAÇÃO E MANILHAS)</t>
  </si>
  <si>
    <t>6.4.2.4</t>
  </si>
  <si>
    <t>CONCRETO FCK = 15MPA, TRAÇO 1:3,4:3,5 (CIMENTO/ AREIA MÉDIA/ BRITA 1)  - PREPARO MECÂNICO COM BETONEIRA 600 L. AF_07/2016 (ENVELOPAMENTO DE TUBULAÇÃO E MANILHAS)</t>
  </si>
  <si>
    <t>6.4.2.5</t>
  </si>
  <si>
    <t>ARMAÇÃO DE ESTRUTURAS DE CONCRETO ARMADO, EXCETO VIGAS, PILARES, LAJES E FUNDAÇÕES PROFUNDAS (DE EDIFÍCIOS DE MÚLTIPLOS PAVIMENTOS, EDIFICAÇÃO TÉRREA OU SOBRADO), UTILIZANDO AÇO CA-50 DE 6.3 MM - MONTAGEM. AF_12/2015 (ENVELOPAMENTO DE TUBULAÇÃO E MANILHAS)</t>
  </si>
  <si>
    <t>6.4.2.6</t>
  </si>
  <si>
    <t>ARMAÇÃO DE ESTRUTURAS DE CONCRETO ARMADO, EXCETO VIGAS, PILARES, LAJES E FUNDAÇÕES PROFUNDAS (DE EDIFÍCIOS DE MÚLTIPLOS PAVIMENTOS, EDIFICAÇÃO TÉRREA OU SOBRADO), UTILIZANDO AÇO CA-50 DE 10.0 MM - MONTAGEM. AF_12/2015 (ENVELOPAMENTO DE TUBULAÇÃO E MANILHAS)</t>
  </si>
  <si>
    <t>6.4.2.7</t>
  </si>
  <si>
    <t>6.4.2.8</t>
  </si>
  <si>
    <t>MP0126</t>
  </si>
  <si>
    <t>Caixa de passagem em alvenaria de tijolos maciços dim. int. = 0,60x0,60x1,20m, inclusive escavação manual, regularização e compactação de fundo da cava, base em concreto armado e revestimento em reboco  (Adaptada da ORSE 6389)</t>
  </si>
  <si>
    <t>6.4.2.9</t>
  </si>
  <si>
    <t>MP0117</t>
  </si>
  <si>
    <t>Caixa de passagem em alvenaria de tijolos maciços esp. = 0,12 m,  dim. =  0.80 x 0.80 x 1.20 m, inclusive escavação manual, regularização e compactação de fundo da cava, base em concreto armado, revestimento em reboco e grelha de ferro fundido (Adaptada da ORSE 3234)</t>
  </si>
  <si>
    <t>6.4.2.10</t>
  </si>
  <si>
    <t>MP0118</t>
  </si>
  <si>
    <t>Caixa de passagem em alvenaria de tijolos maciços esp. = 0,12 m,  dim. = 1.00 x 0.40 x 0.80 m, inclusive escavação manual, regularização e compactação de fundo da cava, base em concreto armado, revestimento em reboco e grelha de ferro fundido (Adaptada da ORSE 3234)</t>
  </si>
  <si>
    <t>6.4.2.11</t>
  </si>
  <si>
    <t>6411</t>
  </si>
  <si>
    <t>Tampa de concreto para caixas de passagem 0,60x0,60mx0,07m</t>
  </si>
  <si>
    <t>6.4.2.12</t>
  </si>
  <si>
    <t>83667</t>
  </si>
  <si>
    <t>CAMADA DRENANTE COM AREIA MEDIA (SARJETÃO REBAIXADO)</t>
  </si>
  <si>
    <t>6.4.2.13</t>
  </si>
  <si>
    <t>MP0125</t>
  </si>
  <si>
    <t>Camada de pedrisco (Adaptada da ORSE 9031) - SARJETÃO REBAIXADO</t>
  </si>
  <si>
    <t>6.4.2.14</t>
  </si>
  <si>
    <t>MP0122</t>
  </si>
  <si>
    <t>EXECUCAO DE DRENO PROFUNDO, INCLUSIVE FORNECIMENTO DE AREIA MEDIA, BRITA N. 2 E TUBO DE PVC CORRUGADO FLEXIVEL PERFURADO DN 150 MM (Adaptada da SINAPI 83661) - DRENO DOS MUROS DE CONTENÇÃO</t>
  </si>
  <si>
    <t>6.4.2.15</t>
  </si>
  <si>
    <t>73881/001</t>
  </si>
  <si>
    <t>EXECUCAO DE DRENO COM MANTA GEOTEXTIL 200 G/M2 - DRENO DOS MUROS DE CONTENÇÃO</t>
  </si>
  <si>
    <t>6.4.2.16</t>
  </si>
  <si>
    <t>10478</t>
  </si>
  <si>
    <t>SIURB</t>
  </si>
  <si>
    <t>FORNECIMENTO E APLICAÇÃO DE GEOCOMPOSTO FORMADO POR NÚCLEO TRIDIMENSIONAL, FLEXÍVEL DE FILAMENTO DE POLIPROPILENO, ASSOCIADO ÀS SUAS DUAS SUPERFÍCIES GEOTEXTEIS NÃO TECIDOS (DRENO DOS MUROS DE CONTENÇÃO)</t>
  </si>
  <si>
    <t>6.4.2.17</t>
  </si>
  <si>
    <t>MP0096</t>
  </si>
  <si>
    <t>TUBO PVC D=2 COM MATERIAL DRENANTE PARA DRENO/BARBACA (PEDRA BRITADA N. 2) - FORNECIMENTO E INSTALACAO (Adaptada da SINAPI 83679) - DRENO DOS MUROS DE CONTENÇÃO</t>
  </si>
  <si>
    <t>6.4.2.18</t>
  </si>
  <si>
    <t>6.4.2.19</t>
  </si>
  <si>
    <t>6.5</t>
  </si>
  <si>
    <t>INSTALAÇÕES DE CABEAMENTO ESTRUTURADO, SONORIZAÇÃO/VÍDEO E ANTENA</t>
  </si>
  <si>
    <t>6.5.1</t>
  </si>
  <si>
    <t>CABEAMENTO ESTRUTURADO / INFRAESTRUTURA</t>
  </si>
  <si>
    <t>6.5.1.1</t>
  </si>
  <si>
    <t>000387</t>
  </si>
  <si>
    <t>ISOLADOR DE PORCELANA, TIPO ROLDANA, DIMENSOES DE *72* X *72* MM, PARA USO EM BAIXA TENSAO - FORNECIMENTO E INSTALAÇÃO</t>
  </si>
  <si>
    <t>6.5.1.2</t>
  </si>
  <si>
    <t>8021</t>
  </si>
  <si>
    <t>Cabeçote de alumínio de 3"</t>
  </si>
  <si>
    <t>6.5.1.3</t>
  </si>
  <si>
    <t>000505</t>
  </si>
  <si>
    <t>ELETRODUTO EM ACO GALVANIZADO ELETROLITICO, SEMI-PESADO, DIAMETRO 3" - FORNECIMENTO E INSTALAÇÃO. ADAPTADA SINAPI (95752)</t>
  </si>
  <si>
    <t>6.5.1.4</t>
  </si>
  <si>
    <t>10805</t>
  </si>
  <si>
    <t>Curva para eletroduto galvanizado, diâm = 3"</t>
  </si>
  <si>
    <t>6.5.1.5</t>
  </si>
  <si>
    <t>6.5.1.6</t>
  </si>
  <si>
    <t>000507</t>
  </si>
  <si>
    <t>Caixa de passagem em alvenaria de tijolos maciços esp. = 0,1m,  dim. int. =  0,60 x 0,60 x 0,50m, com tampa e dreno</t>
  </si>
  <si>
    <t>6.5.1.7</t>
  </si>
  <si>
    <t>000508</t>
  </si>
  <si>
    <t>Caixa de passagem em alvenaria de tijolos maciços esp. = 0,1m,  dim. int. =  1,07 x 0,52 x 0,50m, SEM tampa, COM dreno</t>
  </si>
  <si>
    <t>6.5.1.8</t>
  </si>
  <si>
    <t>84796</t>
  </si>
  <si>
    <t>TAMPAO FOFO P/ CAIXA R2 PADRAO TELEBRAS COMPLETO - FORNECIMENTO E INSTALACAO</t>
  </si>
  <si>
    <t>6.5.1.9</t>
  </si>
  <si>
    <t>6.5.1.10</t>
  </si>
  <si>
    <t>6.5.1.11</t>
  </si>
  <si>
    <t>6.5.1.12</t>
  </si>
  <si>
    <t>000498</t>
  </si>
  <si>
    <t>ELETRODUTO RÍGIDO ROSCÁVEL, PVC 1", EMBUTIDO NO PISO - FORNECIMENTO E INSTALAÇÃO</t>
  </si>
  <si>
    <t>6.5.1.13</t>
  </si>
  <si>
    <t>000499</t>
  </si>
  <si>
    <t>ELETRODUTO RÍGIDO ROSCÁVEL, PVC 3", EMBUTIDO NO PISO - FORNECIMENTO E INSTALAÇÃO</t>
  </si>
  <si>
    <t>6.5.1.14</t>
  </si>
  <si>
    <t>91917</t>
  </si>
  <si>
    <t>CURVA 90 GRAUS PARA ELETRODUTO, PVC, ROSCÁVEL, DN 32 MM (1"), PARA CIRCUITOS TERMINAIS, INSTALADA EM PAREDE - FORNECIMENTO E INSTALAÇÃO. AF_12/2015</t>
  </si>
  <si>
    <t>6.5.1.15</t>
  </si>
  <si>
    <t>93024</t>
  </si>
  <si>
    <t>CURVA 90 GRAUS PARA ELETRODUTO, PVC, ROSCÁVEL, DN 85 MM (3") - FORNECIMENTO E INSTALAÇÃO. AF_12/2015</t>
  </si>
  <si>
    <t>6.5.1.16</t>
  </si>
  <si>
    <t>11302</t>
  </si>
  <si>
    <t>Distribuidor geral  padrão telebrás dimensões 1,20 x 1,20 x 0,12m</t>
  </si>
  <si>
    <t>6.5.1.17</t>
  </si>
  <si>
    <t>000510</t>
  </si>
  <si>
    <t>COMPOSIÇÃO REPRESENTATIVA PROMOTORIA_ELETROCALHA 150 x 50 MM COM TAMPA, ACESSÓRIOS E FIXAÇÃO EM LAJE COM SUPORTE E TIRANTE</t>
  </si>
  <si>
    <t>6.5.1.18</t>
  </si>
  <si>
    <t>95746</t>
  </si>
  <si>
    <t>ELETRODUTO DE AÇO GALVANIZADO, CLASSE LEVE, DN 25 MM (1), APARENTE, INSTALADO EM TETO - FORNECIMENTO E INSTALAÇÃO. AF_11/2016_P</t>
  </si>
  <si>
    <t>6.5.1.19</t>
  </si>
  <si>
    <t>95754</t>
  </si>
  <si>
    <t>LUVA DE EMENDA PARA ELETRODUTO, AÇO GALVANIZADO, DN 25 MM (1</t>
  </si>
  <si>
    <t>6.5.1.20</t>
  </si>
  <si>
    <t>91893</t>
  </si>
  <si>
    <t>CURVA 90 GRAUS PARA ELETRODUTO, PVC, ROSCÁVEL, DN 32 MM (1"), PARA CIRCUITOS TERMINAIS, INSTALADA EM FORRO - FORNECIMENTO E INSTALAÇÃO. AF_12/2015</t>
  </si>
  <si>
    <t>6.5.1.21</t>
  </si>
  <si>
    <t>91872</t>
  </si>
  <si>
    <t>ELETRODUTO RÍGIDO ROSCÁVEL, PVC, DN 32 MM (1"), PARA CIRCUITOS TERMINAIS, INSTALADO EM PAREDE - FORNECIMENTO E INSTALAÇÃO. AF_12/2015</t>
  </si>
  <si>
    <t>6.5.1.22</t>
  </si>
  <si>
    <t>93011</t>
  </si>
  <si>
    <t>ELETRODUTO RÍGIDO ROSCÁVEL, PVC, DN 85 MM (3") - FORNECIMENTO E INSTALAÇÃO. AF_12/2015 (EM PAREDE)</t>
  </si>
  <si>
    <t>6.5.1.23</t>
  </si>
  <si>
    <t>ELETRODUTO EM ACO GALVANIZADO ELETROLITICO, SEMI-PESADO, DIAMETRO 3" - FORNECIMENTO E INSTALAÇÃO. ADAPTADA SINAPI (95752) (FIXADO NA LAJE)</t>
  </si>
  <si>
    <t>6.5.1.24</t>
  </si>
  <si>
    <t>6.5.1.25</t>
  </si>
  <si>
    <t>6.5.1.26</t>
  </si>
  <si>
    <t>11276</t>
  </si>
  <si>
    <t>Bucha com arruela em liga especial zamak p/eletroduto 85mm, d=3"</t>
  </si>
  <si>
    <t>6.5.2</t>
  </si>
  <si>
    <t>CABEAMENTO ESTRUTURADO / CABOS, CONECTORES E TOMADAS</t>
  </si>
  <si>
    <t>6.5.2.1</t>
  </si>
  <si>
    <t>7138</t>
  </si>
  <si>
    <t>Fornecimento e lançamento de cabo utp 4 pares cat 6</t>
  </si>
  <si>
    <t>6.5.2.2</t>
  </si>
  <si>
    <t>000363</t>
  </si>
  <si>
    <t>Bloco P/RJ45 KEYSTONE BRANCO - DUTOTEC - QM 99240.00 - DT033, ou similar (EM PORTA EQUIPAMENTOS INSTALADOS NAS CANALETAS)</t>
  </si>
  <si>
    <t>6.5.2.3</t>
  </si>
  <si>
    <t>7164</t>
  </si>
  <si>
    <t>Fornecimento e instalação de conector rj 45 fêmea cat 6 (krone ou similar)</t>
  </si>
  <si>
    <t>6.5.2.4</t>
  </si>
  <si>
    <t>11242</t>
  </si>
  <si>
    <t>Fornecimento e instalação de conector rj 45 macho cat 6</t>
  </si>
  <si>
    <t>6.5.2.5</t>
  </si>
  <si>
    <t>7817</t>
  </si>
  <si>
    <t>Tomada dupla para lógica RJ45, 4"x2", embutir, completa, ref.0605, Fame ou similar</t>
  </si>
  <si>
    <t>6.5.2.6</t>
  </si>
  <si>
    <t>11214</t>
  </si>
  <si>
    <t>Tomada para lógica rj45, com caixa pvc, embutida, cat. 6</t>
  </si>
  <si>
    <t>6.5.2.7</t>
  </si>
  <si>
    <t>794</t>
  </si>
  <si>
    <t>Tomada para lógica, rj45, com caixa sobrepor, aparente</t>
  </si>
  <si>
    <t>6.5.2.8</t>
  </si>
  <si>
    <t>C3770</t>
  </si>
  <si>
    <t>SEINFRA</t>
  </si>
  <si>
    <t>PATCH CABLE EXTRA-FLEXÍVEL RJ-45/RJ-45 DE 1,50m</t>
  </si>
  <si>
    <t>6.5.2.9</t>
  </si>
  <si>
    <t>C4526</t>
  </si>
  <si>
    <t>PATCH CABLE EXTRA-FLEXÍVEL RJ-45/RJ-45 DE 2,50m</t>
  </si>
  <si>
    <t>6.5.2.10</t>
  </si>
  <si>
    <t>000503</t>
  </si>
  <si>
    <t>BLOCO PROTETOR 10 PARES PARA TELEFONE</t>
  </si>
  <si>
    <t>6.5.2.11</t>
  </si>
  <si>
    <t>000502</t>
  </si>
  <si>
    <t>BLOCO TERMINAL ENGATE RÁPIDO PARA TELEFONE - 10 PARES</t>
  </si>
  <si>
    <t>6.5.2.12</t>
  </si>
  <si>
    <t>99002</t>
  </si>
  <si>
    <t>CERTIFICAÇÃO DE REDE LÓGICA - ATÉ 50 PONTOS</t>
  </si>
  <si>
    <t>GL</t>
  </si>
  <si>
    <t>6.5.2.13</t>
  </si>
  <si>
    <t>99003</t>
  </si>
  <si>
    <t>CERTIFICAÇÃO DE REDE LÓGICA - EXCEDENTE 50 PONTOS</t>
  </si>
  <si>
    <t>PTO</t>
  </si>
  <si>
    <t>6.5.2.14</t>
  </si>
  <si>
    <t>73768/006</t>
  </si>
  <si>
    <t>CABO TELEFONICO CI-50 50PARES (USO INTERNO) - FORNECIMENTO E INSTALACAO</t>
  </si>
  <si>
    <t>6.5.3</t>
  </si>
  <si>
    <t>CABEAMENTO ESTRUTURADO / EQUIPAMENTOS</t>
  </si>
  <si>
    <t>6.5.3.1</t>
  </si>
  <si>
    <t>11228</t>
  </si>
  <si>
    <t>Fornecimento e montagem de rack fechado tipo armário 19" x 44u x 670mm</t>
  </si>
  <si>
    <t>6.5.3.2</t>
  </si>
  <si>
    <t>000183</t>
  </si>
  <si>
    <t>Fornecimento e instalação de path panel com 24 portas cat.6 (Adaptada ORSE 11229)</t>
  </si>
  <si>
    <t>6.5.3.3</t>
  </si>
  <si>
    <t>10727</t>
  </si>
  <si>
    <t>Fornecimento e instalação de voice panel 24 portas cat 6</t>
  </si>
  <si>
    <t>6.5.3.4</t>
  </si>
  <si>
    <t>225</t>
  </si>
  <si>
    <t>Fornecimento e Instalação de Guia De Cabo Fechado 1u P/ Rack 19 Preto</t>
  </si>
  <si>
    <t>6.5.3.5</t>
  </si>
  <si>
    <t>MP0036</t>
  </si>
  <si>
    <t>FORNECIMENTO E INSTALAÇÃO DE RÉGUA 8 TOMADAS PARA RACK</t>
  </si>
  <si>
    <t>6.5.3.6</t>
  </si>
  <si>
    <t>000184</t>
  </si>
  <si>
    <t>PARAFUSO E PORCA GAIOLA  (Adaptada AGETOP CIVIL 071838)</t>
  </si>
  <si>
    <t>6.5.4</t>
  </si>
  <si>
    <t>SONORIZAÇÃO / VÍDEO</t>
  </si>
  <si>
    <t>6.5.4.1</t>
  </si>
  <si>
    <t>6.5.4.2</t>
  </si>
  <si>
    <t>6.5.4.3</t>
  </si>
  <si>
    <t>6.5.4.4</t>
  </si>
  <si>
    <t>6.5.4.5</t>
  </si>
  <si>
    <t>6.5.4.6</t>
  </si>
  <si>
    <t>6.5.4.7</t>
  </si>
  <si>
    <t>6.5.4.8</t>
  </si>
  <si>
    <t>6.5.4.9</t>
  </si>
  <si>
    <t>LUVA DE EMENDA PARA ELETRODUTO, AÇO GALVANIZADO, DN 25 MM (1")</t>
  </si>
  <si>
    <t>6.5.4.10</t>
  </si>
  <si>
    <t>6.5.4.11</t>
  </si>
  <si>
    <t>6.5.4.12</t>
  </si>
  <si>
    <t>6.5.4.13</t>
  </si>
  <si>
    <t>9517</t>
  </si>
  <si>
    <t>Placa 4"x2" com furo</t>
  </si>
  <si>
    <t>6.5.4.14</t>
  </si>
  <si>
    <t>6.5.4.15</t>
  </si>
  <si>
    <t>6.5.4.16</t>
  </si>
  <si>
    <t>6.5.4.17</t>
  </si>
  <si>
    <t>6.5.4.18</t>
  </si>
  <si>
    <t>MP0008</t>
  </si>
  <si>
    <t>CAIXA DE CONEXÃO MULTIMÍDIA DE EMBUTIR NO PISO COM CONECTORES (2 x P10/2 x XLR/1 x HDMI)</t>
  </si>
  <si>
    <t>6.5.4.19</t>
  </si>
  <si>
    <t>MP0007</t>
  </si>
  <si>
    <t>CAIXA DE CONEXÃO MULTIMÍDIA DE EMBUTIR NO PISO COM CONECTORES (2 x P10/2 x XLR/1 x SVGA)</t>
  </si>
  <si>
    <t>6.5.4.20</t>
  </si>
  <si>
    <t>MP0016</t>
  </si>
  <si>
    <t>FORNECIMENTO E INSTALAÇÃO DE PROJETOR BENQ MX631ST 3200 LUMENS OU EQUIVALENTE TÉCNICO, INCLUSIVE SUPORTE DE TETO</t>
  </si>
  <si>
    <t>6.5.4.21</t>
  </si>
  <si>
    <t>MP0017</t>
  </si>
  <si>
    <t>FORNECIMENTO E INSTALAÇÃO DE TELA DE PROJEÇÃO RETRÁTIL 1,80 X 1,80 M</t>
  </si>
  <si>
    <t>6.5.4.22</t>
  </si>
  <si>
    <t>MP0021</t>
  </si>
  <si>
    <t>FORNECIMENTO E INSTALAÇÃO DE RACK PARA MESA DE SOM E PERIFÉRICOS</t>
  </si>
  <si>
    <t>6.5.4.23</t>
  </si>
  <si>
    <t>MP0018</t>
  </si>
  <si>
    <t>FORNECIMENTO E INSTALAÇÃO DE MESA DE SOM 8 CANAIS BEHRINGER KENYX 802 OU EQUIVALENTE TÉCNICO</t>
  </si>
  <si>
    <t>6.5.4.24</t>
  </si>
  <si>
    <t>MP0019</t>
  </si>
  <si>
    <t>FORNECIMENTO E INSTALAÇÃO DE FILTRO DE LINHA COM 8 TOMADAS COM VOLTÍMETRO (CONDICIONADOR DE TENSÃO)</t>
  </si>
  <si>
    <t>6.5.4.25</t>
  </si>
  <si>
    <t>MP0020</t>
  </si>
  <si>
    <t>FORNECIMENTO E INSTALAÇÃO DE PROCESSADOR DIGITAL PHONIC DFX 2000 LED 49 COMBINAÇÕES, OU EQUIVALENTE TÉCNICO</t>
  </si>
  <si>
    <t>6.5.4.26</t>
  </si>
  <si>
    <t>MP0022</t>
  </si>
  <si>
    <t>FORNECIMENTO E INSTALAÇÃO DE MICROFONE DINÂMICO Q7 NEODYMIUM SAMSON OU EQUIVALENTE TÉCNICO</t>
  </si>
  <si>
    <t>6.5.4.27</t>
  </si>
  <si>
    <t>MP0023</t>
  </si>
  <si>
    <t>FORNECIMENTO E INSTALAÇÃO DE KIT DUPLO MICROFONE SEM FIO</t>
  </si>
  <si>
    <t>6.5.4.28</t>
  </si>
  <si>
    <t>MP0024</t>
  </si>
  <si>
    <t>FORNECIMENTO E INSTALAÇÃO DE CABO PARA MICROFONE XLR COM 5 METROS</t>
  </si>
  <si>
    <t>6.5.4.29</t>
  </si>
  <si>
    <t>MP0025</t>
  </si>
  <si>
    <t>FORNECIMENTO E INSTALAÇÃO DE CAIXA DE SOM ATIVA LEXSEN 12 Lsx12a OU EQUIVALENTE TÉCNICO</t>
  </si>
  <si>
    <t>6.5.4.30</t>
  </si>
  <si>
    <t>MP0030</t>
  </si>
  <si>
    <t>FORNECIMENTO E INSTALAÇÃO DE CABO SVGA COM FILTRO 5M</t>
  </si>
  <si>
    <t>6.5.4.31</t>
  </si>
  <si>
    <t>MP0031</t>
  </si>
  <si>
    <t>FORNECIMENTO E INSTALAÇÃO DE CABO SVGA COM FILTRO 10 M</t>
  </si>
  <si>
    <t>6.5.4.32</t>
  </si>
  <si>
    <t>MP0032</t>
  </si>
  <si>
    <t>FORNECIMENTO E INSTALAÇÃO DE CABO HDMI 5M</t>
  </si>
  <si>
    <t>6.5.4.33</t>
  </si>
  <si>
    <t>MP0034</t>
  </si>
  <si>
    <t>FORNECIMENTO E INSTALAÇÃO DE CABO HDMI 10M</t>
  </si>
  <si>
    <t>6.5.4.34</t>
  </si>
  <si>
    <t>MP0038</t>
  </si>
  <si>
    <t>CABO POLARIZADO 2 X 4 MM²</t>
  </si>
  <si>
    <t>6.5.4.35</t>
  </si>
  <si>
    <t>MP0035</t>
  </si>
  <si>
    <t>FORNECIMENTO E INSTALAÇÃO DE SUPORTE PARA CAIXA DE SOM EM PAREDE</t>
  </si>
  <si>
    <t>6.5.4.36</t>
  </si>
  <si>
    <t>000367</t>
  </si>
  <si>
    <t>DVD player LG DP132 ou similar</t>
  </si>
  <si>
    <t>6.5.5</t>
  </si>
  <si>
    <t>ANTENA</t>
  </si>
  <si>
    <t>6.5.5.1</t>
  </si>
  <si>
    <t>MP0002</t>
  </si>
  <si>
    <t>ANTENA EXTERNA VHF/UHF, INCLUSIVE BASE E MASTRO H=2M</t>
  </si>
  <si>
    <t>6.5.5.2</t>
  </si>
  <si>
    <t>95781</t>
  </si>
  <si>
    <t>CONDULETE DE ALUMÍNIO, TIPO C, PARA ELETRODUTO DE AÇO GALVANIZADO DN 25 MM (1''), APARENTE - FORNECIMENTO E INSTALAÇÃO. AF_11/2016_P</t>
  </si>
  <si>
    <t>6.5.5.3</t>
  </si>
  <si>
    <t>95750</t>
  </si>
  <si>
    <t>ELETRODUTO DE AÇO GALVANIZADO, CLASSE LEVE, DN 25 MM (1), APARENTE, INSTALADO EM PAREDE - FORNECIMENTO E INSTALAÇÃO. AF_11/2016_P (APARENTE SOBRE LAJE)</t>
  </si>
  <si>
    <t>6.5.5.4</t>
  </si>
  <si>
    <t>6.5.5.5</t>
  </si>
  <si>
    <t>6.5.5.6</t>
  </si>
  <si>
    <t>000178</t>
  </si>
  <si>
    <t>CAIXA DE PASSAGEM METÁLICA 40X40X15CM  FORNECIMENTO E INSTALACAO (Adaptado SINAPI 83366)</t>
  </si>
  <si>
    <t>6.5.5.7</t>
  </si>
  <si>
    <t>6.5.5.8</t>
  </si>
  <si>
    <t>6.5.5.9</t>
  </si>
  <si>
    <t>6.5.5.10</t>
  </si>
  <si>
    <t>6.5.5.11</t>
  </si>
  <si>
    <t>6.5.5.12</t>
  </si>
  <si>
    <t>6.5.5.13</t>
  </si>
  <si>
    <t>000377</t>
  </si>
  <si>
    <t>Tomada para TV (completa, inclusive caixa 4"x2")</t>
  </si>
  <si>
    <t>6.5.5.14</t>
  </si>
  <si>
    <t>8008</t>
  </si>
  <si>
    <t>Cabo coaxial rgc 59 malha 67</t>
  </si>
  <si>
    <t>6.5.5.15</t>
  </si>
  <si>
    <t>MP0003</t>
  </si>
  <si>
    <t>AMPLIFICADOR PARA SINAL DE TV, 35dB</t>
  </si>
  <si>
    <t>6.5.5.16</t>
  </si>
  <si>
    <t>6.6</t>
  </si>
  <si>
    <t>INSTALAÇÕES DE CLIMATIZAÇÃO</t>
  </si>
  <si>
    <t>6.6.1</t>
  </si>
  <si>
    <t>EQUIPAMENTOS</t>
  </si>
  <si>
    <t>6.6.1.1</t>
  </si>
  <si>
    <t>MP0039</t>
  </si>
  <si>
    <t>FORNECIMENTO E INSTALAÇÃO DE CONDICIONADOR DE AR TIPO SPLIT 9.000 BTU/H (INCLUI INSTALAÇÃO ATÉ 5 M)</t>
  </si>
  <si>
    <t>6.6.1.2</t>
  </si>
  <si>
    <t>MP0040</t>
  </si>
  <si>
    <t>FORNECIMENTO E INSTALAÇÃO DE CONDICIONADOR DE AR TIPO SPLIT 12.000 BTU/H (INCLUI INSTALAÇÃO ATÉ 5 M)</t>
  </si>
  <si>
    <t>6.6.1.3</t>
  </si>
  <si>
    <t>MP0041</t>
  </si>
  <si>
    <t>FORNECIMENTO E INSTALAÇÃO DE CONDICIONADOR DE AR TIPO SPLIT 18.000 BTU/H (INCLUI INSTALAÇÃO ATÉ 5 M)</t>
  </si>
  <si>
    <t>6.6.1.4</t>
  </si>
  <si>
    <t>MP0042</t>
  </si>
  <si>
    <t>FORNECIMENTO E INSTALAÇÃO DE CONDICIONADOR DE AR TIPO SPLIT 22.000 BTU/H (INCLUI INSTALAÇÃO ATÉ 5 M)</t>
  </si>
  <si>
    <t>6.6.1.5</t>
  </si>
  <si>
    <t>MP0044</t>
  </si>
  <si>
    <t>FORNECIMENTO E INSTALAÇÃO DE CONDICIONADOR DE AR TIPO CASSETE 24.000 BTU/H, INCLUSIVE FIXAÇÃO EM TETO</t>
  </si>
  <si>
    <t>6.6.1.6</t>
  </si>
  <si>
    <t>MP0052</t>
  </si>
  <si>
    <t>FORNECIMENTO E INSTALAÇÃO DE CONDICIONADOR DE AR TIPO CASSETE 30.000 BTU/H, INCLUSIVE FIXAÇÃO EM TETO</t>
  </si>
  <si>
    <t>6.6.1.7</t>
  </si>
  <si>
    <t>MP0045</t>
  </si>
  <si>
    <t>FORNECIMENTO E INSTALAÇÃO DE CONDICIONADOR DE AR TIPO CASSETE 48.000 BTU/H, INCLUSIVE FIXAÇÃO EM TETO</t>
  </si>
  <si>
    <t>6.6.1.8</t>
  </si>
  <si>
    <t>MP0046</t>
  </si>
  <si>
    <t>FORNECIMENTO E INSTALAÇÃO DE EXAUSTOR SICFLUX INLINE 100, INCLUSIVE SUPORTE EM TETO</t>
  </si>
  <si>
    <t>6.6.1.9</t>
  </si>
  <si>
    <t>MP0047</t>
  </si>
  <si>
    <t>FORNECIMENTO E INSTALAÇÃO DE EXAUSTOR/INSUFLADOR EM LINHA SICFLUX MAXX 100, INCLUSIVE SUPORTE EM TETO</t>
  </si>
  <si>
    <t>6.6.1.10</t>
  </si>
  <si>
    <t>MP0058</t>
  </si>
  <si>
    <t>FORNECIMENTO E INSTALAÇÃO DE CAIXA DE FILTRAGEM FILBOX RED 100, INCLUSIVE SUPORTE EM TETO</t>
  </si>
  <si>
    <t>6.6.1.11</t>
  </si>
  <si>
    <t>MP0063</t>
  </si>
  <si>
    <t>CALÇO DE BORRACHA COM PARAFUSO PARA CONDENSADOR SPLIT</t>
  </si>
  <si>
    <t>6.6.2</t>
  </si>
  <si>
    <t>DUTOS DE EXAUSTÃO / TUBULAÇÃO FRIGORÍGENA</t>
  </si>
  <si>
    <t>6.6.2.1</t>
  </si>
  <si>
    <t>MP0055</t>
  </si>
  <si>
    <t>DUTO FLEXÍVEL 100 MM PARA EXAUSTÃO</t>
  </si>
  <si>
    <t>6.6.2.2</t>
  </si>
  <si>
    <t>MP0061</t>
  </si>
  <si>
    <t>GRELHA PLÁSTICA TIPO VENEZIANA 100 MM REDONDA PARA EXAUSTÃO</t>
  </si>
  <si>
    <t>6.6.2.3</t>
  </si>
  <si>
    <t>MP0048</t>
  </si>
  <si>
    <t>TUBULAÇÃO FRIGORÍGENA (EXCEDENTE A 5 M) PARA SPLIT 9.000 A 18.000 BTU/H</t>
  </si>
  <si>
    <t>6.6.2.4</t>
  </si>
  <si>
    <t>MP0049</t>
  </si>
  <si>
    <t>TUBULAÇÃO FRIGORÍGENA (EXCEDENTE A 5 M) PARA SPLIT 22.000/24.000 BTU/H</t>
  </si>
  <si>
    <t>6.6.2.5</t>
  </si>
  <si>
    <t>MP0050</t>
  </si>
  <si>
    <t>TUBULAÇÃO FRIGORÍGENA (EXCEDENTE A 5 M) PARA CASSETE ATÉ 50.000 BTU/H</t>
  </si>
  <si>
    <t>6.6.2.6</t>
  </si>
  <si>
    <t>91222</t>
  </si>
  <si>
    <t>RASGO EM ALVENARIA PARA RAMAIS/ DISTRIBUIÇÃO COM DIÂMETROS MAIORES QUE 40 MM E MENORES OU IGUAIS A 75 MM. AF_05/2015</t>
  </si>
  <si>
    <t>6.6.3</t>
  </si>
  <si>
    <t>6.6.3.1</t>
  </si>
  <si>
    <t>MP0054</t>
  </si>
  <si>
    <t>SUPORTE COM BRAÇADEIRA 1.1/2" E BARRA ROSCADA, FIXADO EM TETO</t>
  </si>
  <si>
    <t>6.6.3.2</t>
  </si>
  <si>
    <t>MP0053</t>
  </si>
  <si>
    <t>SUPORTE COM BRAÇADEIRA 4" E BARRA ROSCADA, FIXADO EM TETO</t>
  </si>
  <si>
    <t>6.6.3.3</t>
  </si>
  <si>
    <t>MP0056</t>
  </si>
  <si>
    <t>SUPORTE EM PERFILADO METÁLICO 40 CM, FIXADO NO TETO COM BARRA ROSCADA</t>
  </si>
  <si>
    <t>6.6.3.4</t>
  </si>
  <si>
    <t>MP0062</t>
  </si>
  <si>
    <t>BASE EM CONCRETO 40x50x20CM</t>
  </si>
  <si>
    <t>6.6.3.5</t>
  </si>
  <si>
    <t>MP0068</t>
  </si>
  <si>
    <t>FORNECIMENTO E INSTALAÇÃO DE CAIXA DE PASSAGEM SPLIT POLAR CPP 011</t>
  </si>
  <si>
    <t>6.6.4</t>
  </si>
  <si>
    <t>DRENOS</t>
  </si>
  <si>
    <t>6.6.4.1</t>
  </si>
  <si>
    <t>MP0069</t>
  </si>
  <si>
    <t>Caixa de infiltração dim. int. 0,20 x 0,20 x 0,50m com tampa</t>
  </si>
  <si>
    <t>6.6.4.2</t>
  </si>
  <si>
    <t>MP0070</t>
  </si>
  <si>
    <t>TUBO, PVC, SOLDÁVEL, DN 32MM, INSTALADO EM DRENO DE AR-CONDICIONADO - FORNECIMENTO E INSTALAÇÃO</t>
  </si>
  <si>
    <t>6.6.4.3</t>
  </si>
  <si>
    <t>MP0071</t>
  </si>
  <si>
    <t>JOELHO 90 GRAUS, PVC, SOLDÁVEL, DN 32MM, INSTALADO EM DRENO DE AR-CONDICIONADO - FORNECIMENTO E INSTALAÇÃO</t>
  </si>
  <si>
    <t>6.6.4.4</t>
  </si>
  <si>
    <t>MP0072</t>
  </si>
  <si>
    <t>JOELHO 45 GRAUS, PVC, SOLDÁVEL, DN 32MM, INSTALADO EM DRENO DE AR-CONDICIONADO - FORNECIMENTO E INSTALAÇÃO</t>
  </si>
  <si>
    <t>6.6.4.5</t>
  </si>
  <si>
    <t>90443</t>
  </si>
  <si>
    <t>RASGO EM ALVENARIA PARA RAMAIS/ DISTRIBUIÇÃO COM DIAMETROS MENORES OU IGUAIS A 40 MM. AF_05/2015</t>
  </si>
  <si>
    <t>6.7</t>
  </si>
  <si>
    <t>INSTALAÇÕES DE PREVENÇÃO E COMBATE A INCÊNDIO E PÂNICO</t>
  </si>
  <si>
    <t>6.7.1</t>
  </si>
  <si>
    <t>6.7.1.1</t>
  </si>
  <si>
    <t>92367</t>
  </si>
  <si>
    <t>TUBO DE AÇO GALVANIZADO COM COSTURA, CLASSE MÉDIA, DN 65 (2 1/2"), CONEXÃO ROSQUEADA, INSTALADO EM REDE DE ALIMENTAÇÃO PARA HIDRANTE - FORNECIMENTO E INSTALAÇÃO. AF_12/2015</t>
  </si>
  <si>
    <t>6.7.1.2</t>
  </si>
  <si>
    <t>921</t>
  </si>
  <si>
    <t>Fornecimento e assentamento de curva 90 de ferro galvanizado de 2 1/2"</t>
  </si>
  <si>
    <t>6.7.1.3</t>
  </si>
  <si>
    <t>92642</t>
  </si>
  <si>
    <t>TÊ, EM FERRO GALVANIZADO, CONEXÃO ROSQUEADA, DN 65 (2 1/2"), INSTALADO EM REDE DE ALIMENTAÇÃO PARA HIDRANTE - FORNECIMENTO E INSTALAÇÃO. AF_12/2015</t>
  </si>
  <si>
    <t>6.7.1.4</t>
  </si>
  <si>
    <t>840</t>
  </si>
  <si>
    <t>Luva redução ferro galvanizado d = 75mm (2 1/2") x 21mm (1/2")</t>
  </si>
  <si>
    <t>6.7.1.5</t>
  </si>
  <si>
    <t>74091/001</t>
  </si>
  <si>
    <t>VALVULA RETENCAO VERTICAL BRONZE (PN-16) 2.1/2" 200PSI - EXTREMIDADES COM ROSCA - FORNECIMENTO E INSTALACAO</t>
  </si>
  <si>
    <t>6.7.1.6</t>
  </si>
  <si>
    <t>MP0140</t>
  </si>
  <si>
    <t>VÁLVULA DE ESFERA BRUTA DN 2 1/2", INSTALADO EM REDE DE ALIMENTAÇÃO PARA HIDRANTE - FORNECIMENTO E INSTALAÇÃO</t>
  </si>
  <si>
    <t>6.7.1.7</t>
  </si>
  <si>
    <t>73796/005</t>
  </si>
  <si>
    <t>VÁLVULA DE PÉ COM CRIVO Ø 65MM (2.1/2") - FORNECIMENTO E INSTALAÇÃO</t>
  </si>
  <si>
    <t>6.7.1.8</t>
  </si>
  <si>
    <t>C1397</t>
  </si>
  <si>
    <t>FLANGE SEXTAVADA EM AÇO GALV. D=65mm (2 1/2")</t>
  </si>
  <si>
    <t>6.7.1.9</t>
  </si>
  <si>
    <t>92378</t>
  </si>
  <si>
    <t>LUVA, EM FERRO GALVANIZADO, DN 65 (2 1/2"), CONEXÃO ROSQUEADA, INSTALADO EM REDE DE ALIMENTAÇÃO PARA HIDRANTE - FORNECIMENTO E INSTALAÇÃO. AF_12/2015</t>
  </si>
  <si>
    <t>6.7.1.10</t>
  </si>
  <si>
    <t>977</t>
  </si>
  <si>
    <t>Fornecimento e assentamento de cap de ferro galvanizado de 2 1/2" (TAMPÃO)</t>
  </si>
  <si>
    <t>6.7.1.11</t>
  </si>
  <si>
    <t>92896</t>
  </si>
  <si>
    <t>UNIÃO, EM FERRO GALVANIZADO, DN 65 (2 1/2"), CONEXÃO ROSQUEADA, INSTALADO EM REDE DE ALIMENTAÇÃO PARA HIDRANTE - FORNECIMENTO E INSTALAÇÃO. AF_12/2015</t>
  </si>
  <si>
    <t>6.7.1.12</t>
  </si>
  <si>
    <t>MP0134</t>
  </si>
  <si>
    <t>ABRIGO PARA HIDRANTE, 90X60X20CM, COM REGISTRO GLOBO ANGULAR 45º 2.1/2", ADAPTADOR STORZ 2.1/2", MANGUEIRA TIPO 2 C/ 30 M, REDUÇÃO 2.1/2X1.1/2" E ESGUICHO EM LATÃO 1.1/2" - FORNECIMENTO E INSTALAÇÃO</t>
  </si>
  <si>
    <t>6.7.1.13</t>
  </si>
  <si>
    <t>000258</t>
  </si>
  <si>
    <t>Abraçadeira em Aço Galvanizado DN 65 mm - ADAPTADO ORSE (9276)</t>
  </si>
  <si>
    <t>6.7.1.14</t>
  </si>
  <si>
    <t>000259</t>
  </si>
  <si>
    <t>Arruela lisa de aço galvanizada de Ø 1/4" - ADAPTADO "ORSE (9816)</t>
  </si>
  <si>
    <t>6.7.1.15</t>
  </si>
  <si>
    <t>38.07.200</t>
  </si>
  <si>
    <t>CPOS</t>
  </si>
  <si>
    <t>Vergalhão com rosca, porca e arruela de diâmetro 3/8´ (tirante)</t>
  </si>
  <si>
    <t>6.7.1.16</t>
  </si>
  <si>
    <t>721</t>
  </si>
  <si>
    <t>Fornecimento e instalação de porca sextavada 3/8" (ref vl 1.55 valemam ou similar)</t>
  </si>
  <si>
    <t>6.7.1.17</t>
  </si>
  <si>
    <t>6.7.1.18</t>
  </si>
  <si>
    <t>73964/006</t>
  </si>
  <si>
    <t>REATERRO DE VALA COM COMPACTAÇÃO MANUAL</t>
  </si>
  <si>
    <t>6.7.1.19</t>
  </si>
  <si>
    <t>6.7.1.20</t>
  </si>
  <si>
    <t>6.7.1.21</t>
  </si>
  <si>
    <t>PINTURA ESMALTE BRILHANTE (2 DEMAOS) SOBRE SUPERFICIE METALICA, INCLUSIVE PROTECAO COM ZARCAO (1 DEMAO) (COR VERMELHA)</t>
  </si>
  <si>
    <t>6.7.1.22</t>
  </si>
  <si>
    <t>1510</t>
  </si>
  <si>
    <t>Fornecimento e instalação de adaptador storz para engate rápido 2 1/2" x 2 1/2" com tampão e corrente (incêndio) (HIDRANTE DE RECALQUE)</t>
  </si>
  <si>
    <t>6.7.1.23</t>
  </si>
  <si>
    <t>7643</t>
  </si>
  <si>
    <t>Registro globo angular 45º para hidrante, d=2 1/2", exclusive tampão com corrente (HIDRANTE DE RECALQUE)</t>
  </si>
  <si>
    <t>6.7.1.24</t>
  </si>
  <si>
    <t>Fornecimento e assentamento de curva 90 de ferro galvanizado de 2 1/2" (HIDRANTE DE RECALQUE)</t>
  </si>
  <si>
    <t>6.7.1.25</t>
  </si>
  <si>
    <t>000206</t>
  </si>
  <si>
    <t>CAIXA EM ALVENARIA E TAMPA DE FERRO FUNDIDO 50 X 60 X 40 CM PARA HIDRANTE DE RECALQUE</t>
  </si>
  <si>
    <t>6.7.1.26</t>
  </si>
  <si>
    <t>7787</t>
  </si>
  <si>
    <t>Fornecimento e assentamento de niple duplo de ferro galvanizado de   2 1/2" (HIDRANTE DE RECALQUE)</t>
  </si>
  <si>
    <t>6.7.1.27</t>
  </si>
  <si>
    <t>MP0150</t>
  </si>
  <si>
    <t>VÁLVULA DE ALÍVIO 2.1/2" - FORNECIMENTO E INSTALAÇÃO</t>
  </si>
  <si>
    <t>6.7.1.28</t>
  </si>
  <si>
    <t>9016</t>
  </si>
  <si>
    <t>Valvula esfera fecho rapido, classe 300, d=15mm</t>
  </si>
  <si>
    <t>6.7.1.29</t>
  </si>
  <si>
    <t>1473</t>
  </si>
  <si>
    <t>Válvula retenção horizontal, bronze, d = 13 mm (1/2")</t>
  </si>
  <si>
    <t>6.7.1.30</t>
  </si>
  <si>
    <t>MP0135</t>
  </si>
  <si>
    <t>TUBO DE AÇO GALVANIZADO COM COSTURA, CLASSE MÉDIA, CONEXÃO ROSQUEADA, DN 1/2" - FORNECIMENTO E INSTALAÇÃO</t>
  </si>
  <si>
    <t>6.7.1.31</t>
  </si>
  <si>
    <t>MP0136</t>
  </si>
  <si>
    <t>JOELHO 90 GRAUS, EM AÇO GALVANIZADO, DN 1/2", CONEXÃO ROSQUEADA, INSTALADO EM REDE DE ALIMENTAÇÃO PARA HIDRANTE - FORNECIMENTO E INSTALAÇÃO.</t>
  </si>
  <si>
    <t>6.7.1.32</t>
  </si>
  <si>
    <t>MP0138</t>
  </si>
  <si>
    <t>TÊ EM AÇO GALVANIZADO, DN 1/2", CONEXÃO ROSQUEADA, INSTALADO EM REDE DE ALIMENTAÇÃO PARA HIDRANTE - FORNECIMENTO E INSTALAÇÃO.</t>
  </si>
  <si>
    <t>6.7.1.33</t>
  </si>
  <si>
    <t>MP0139</t>
  </si>
  <si>
    <t>UNIÃO ASSENTO CÔNICO, EM AÇO GALVANIZADO, CONEXÃO ROSQUEADA, DN 15 (1/2"), INSTALADO EM REDE ALIMENTAÇÃO PARA HIDRANTE</t>
  </si>
  <si>
    <t>6.7.1.34</t>
  </si>
  <si>
    <t>92935</t>
  </si>
  <si>
    <t>LUVA DE REDUÇÃO, EM FERRO GALVANIZADO, 2.1/2" X 2", CONEXÃO ROSQUEADA, INSTALADO EM REDE DE ALIMENTAÇÃO PARA HIDRANTE - FORNECIMENTO E INSTALAÇÃO. AF_12/2015</t>
  </si>
  <si>
    <t>6.7.1.35</t>
  </si>
  <si>
    <t>92933</t>
  </si>
  <si>
    <t>LUVA DE REDUÇÃO, EM FERRO GALVANIZADO, 2" X 1", CONEXÃO ROSQUEADA, INSTALADO EM REDE DE ALIMENTAÇÃO PARA HIDRANTE - FORNECIMENTO E INSTALAÇÃO. AF_12/2015</t>
  </si>
  <si>
    <t>6.7.1.36</t>
  </si>
  <si>
    <t>MP0145</t>
  </si>
  <si>
    <t>BASE EM CONCRETO 40x60x30CM</t>
  </si>
  <si>
    <t>6.7.2</t>
  </si>
  <si>
    <t>EQUIPAMENTOS E SINALIZAÇÃO</t>
  </si>
  <si>
    <t>6.7.2.1</t>
  </si>
  <si>
    <t>MP0141</t>
  </si>
  <si>
    <t>BOMBA 1,5 CV MULTIESTÁGIO THEBE TRIFÁSICA OU EQUIVALENTE TÉCNICO - FORNECIMENTO E INSTALAÇÃO</t>
  </si>
  <si>
    <t>6.7.2.2</t>
  </si>
  <si>
    <t>MP0142</t>
  </si>
  <si>
    <t>MOTOBOMBA ALTA PRESSÃO 7 HP VULCAN VMB 20HD DIESEL PARTIDA MANUAL 30 m³/h; 65 m.c.a OU EQUIVALENTE TÉCNICO - FORNECIMENTO E INSTALAÇÃO</t>
  </si>
  <si>
    <t>6.7.2.3</t>
  </si>
  <si>
    <t>MP0143</t>
  </si>
  <si>
    <t>BOMBA CENTRÍFUGA SCHNEIDER 15 CV BC-23 R TRIFÁSICA OU EQUIVALENTE TÉCNICO - FORNECIMENTO E INSTALAÇÃO</t>
  </si>
  <si>
    <t>6.7.2.4</t>
  </si>
  <si>
    <t>9670</t>
  </si>
  <si>
    <t>Fornecimento e instalação  de pressostato 0 a 10 kgf/cm2</t>
  </si>
  <si>
    <t>6.7.2.5</t>
  </si>
  <si>
    <t>7859</t>
  </si>
  <si>
    <t>Manômetro 0 a 10 Kgf/cm2, d=100mm, conexão 1/2" BSP - fornecimento e instalação</t>
  </si>
  <si>
    <t>6.7.2.6</t>
  </si>
  <si>
    <t>000235</t>
  </si>
  <si>
    <t>CENTRAL DE ALARME E DETECÇÃO DE INCENDIO, CAPACIDADE: 8 LAÇOS, COM 2 LINHAS, MOD.VR-8L, VERIN OU SIMILAR COM BATERIA 12V, 7A - ADAPTADA ORSE (8058)</t>
  </si>
  <si>
    <t>6.7.2.7</t>
  </si>
  <si>
    <t>7861</t>
  </si>
  <si>
    <t>Acionador manual (botoeira) tipo quebra-vidro, p/instal. incendio</t>
  </si>
  <si>
    <t>6.7.2.8</t>
  </si>
  <si>
    <t>11824</t>
  </si>
  <si>
    <t>Sirene aúdio-visual 120db para alarme de incêndio,endereçável</t>
  </si>
  <si>
    <t>6.7.2.9</t>
  </si>
  <si>
    <t>11961</t>
  </si>
  <si>
    <t>Alarme Banheiro Pne Deficiente Físico Conforme Nbr 9050 com acionador</t>
  </si>
  <si>
    <t>6.7.2.10</t>
  </si>
  <si>
    <t>7780</t>
  </si>
  <si>
    <t>Luminária de emergência 2 x 8w, G-LIGHT ou similar</t>
  </si>
  <si>
    <t>6.7.2.11</t>
  </si>
  <si>
    <t>73775/002</t>
  </si>
  <si>
    <t>EXTINTOR INCENDIO AGUA-PRESSURIZADA 10L INCL SUPORTE PAREDE CARGA     COMPLETA FORNECIMENTO E COLOCACAO</t>
  </si>
  <si>
    <t>6.7.2.12</t>
  </si>
  <si>
    <t>8751</t>
  </si>
  <si>
    <t>Extintor de pó químico seco (PQS), capacidade 12 kg</t>
  </si>
  <si>
    <t>6.7.2.13</t>
  </si>
  <si>
    <t>11622</t>
  </si>
  <si>
    <t>Fita auto adesiva fotoluminescente "9m" l=5,0cm ou similar</t>
  </si>
  <si>
    <t>6.7.2.14</t>
  </si>
  <si>
    <t>000221</t>
  </si>
  <si>
    <t>PLACA DE SINALIZAÇÃO DE SEGURANCA CONTRA INCENDIO, FOTOLUMINESCENTE, EM PVC 2 MM ANTI-CHAMAS, ATÉ 450 CM², (SIMBOLOS, CORES E PICTOGRAMAS CONFORME NBR 13434)</t>
  </si>
  <si>
    <t>6.7.2.15</t>
  </si>
  <si>
    <t>6.7.2.16</t>
  </si>
  <si>
    <t>000176</t>
  </si>
  <si>
    <t>CAIXA DE PASSAGEM METÁLICA 15X15X10CM  FORNECIMENTO E INSTALACAO (Adaptada SINAPI 83366)</t>
  </si>
  <si>
    <t>6.7.2.17</t>
  </si>
  <si>
    <t>6.7.2.18</t>
  </si>
  <si>
    <t>6.7.2.19</t>
  </si>
  <si>
    <t>6.7.2.20</t>
  </si>
  <si>
    <t>8750</t>
  </si>
  <si>
    <t>Cabo de cobre flexível, blindado com fita de cobre, 3 x 1,5 mm2, tensão 1kv</t>
  </si>
  <si>
    <t>6.8</t>
  </si>
  <si>
    <t>INSTALAÇÕES DE SPDA</t>
  </si>
  <si>
    <t>6.8.1</t>
  </si>
  <si>
    <t>RE-BAR</t>
  </si>
  <si>
    <t>6.8.1.1</t>
  </si>
  <si>
    <t>MP0093</t>
  </si>
  <si>
    <t>RE-BAR AÇO GALVANIZADO A FOGO 3/8" INSTALADO EM PILAR OU VIGA DA ESTRUTURA, INCLUSIVE CLIPS GALVANIZADO</t>
  </si>
  <si>
    <t>6.8.2</t>
  </si>
  <si>
    <t>CABOS, HASTES, ACESSÓRIOS</t>
  </si>
  <si>
    <t>6.8.2.1</t>
  </si>
  <si>
    <t>000187</t>
  </si>
  <si>
    <t>PARA-RAIO TIPO FRANKLIN 350MM, EM LATÃO CROMADO, ´DESCIDA 2 CABOS, COM SUPORTE E CONECTORES PARA CABO TERRA, INCLUSIVE MASTRO AÇO GALV 3M X 2" E BASE - ADAPTADA ORSE 11005</t>
  </si>
  <si>
    <t>6.8.2.2</t>
  </si>
  <si>
    <t>9207</t>
  </si>
  <si>
    <t>Sinalizador duplo (luz de topo) c/relé fotocelula em mastro galvanizado d=3/4" inclusive base de concreto, exceto fiação</t>
  </si>
  <si>
    <t>6.8.2.3</t>
  </si>
  <si>
    <t>6.8.2.4</t>
  </si>
  <si>
    <t>92778</t>
  </si>
  <si>
    <t>ARMAÇÃO DE PILAR OU VIGA DE UMA ESTRUTURA CONVENCIONAL DE CONCRETO ARMADO EM UMA EDIFÍCAÇÃO TÉRREA OU SOBRADO UTILIZANDO AÇO CA-50 DE 10.0 MM - MONTAGEM. AF_12/2015  (VERGALHÃO EM "L" 20X20 CM)</t>
  </si>
  <si>
    <t>6.8.2.5</t>
  </si>
  <si>
    <t>10694</t>
  </si>
  <si>
    <t>Conector em latão tipo minigar para cabos 16 - 50 mm² (SPDA)</t>
  </si>
  <si>
    <t>6.8.2.6</t>
  </si>
  <si>
    <t>6.8.2.7</t>
  </si>
  <si>
    <t>6.8.2.8</t>
  </si>
  <si>
    <t>11132</t>
  </si>
  <si>
    <t>Presilha de latão, L=20mm, para fixação de cabos de cobre, furo d=5mm, para cabos 35mm² a 50mm², ref:TEL-744 ou similar (SPDA)</t>
  </si>
  <si>
    <t>6.8.2.9</t>
  </si>
  <si>
    <t>11414</t>
  </si>
  <si>
    <t>Parafuso fenda em aço inox 1/4" X 3/4" - fornecimento e colocação</t>
  </si>
  <si>
    <t>6.8.2.10</t>
  </si>
  <si>
    <t>10093</t>
  </si>
  <si>
    <t>Bucha de nylon nº06, ref:TEL-5306 - SPDA (fornecimento)</t>
  </si>
  <si>
    <t>6.8.2.11</t>
  </si>
  <si>
    <t>72272</t>
  </si>
  <si>
    <t>CONECTOR PARAFUSO FENDIDO SPLIT-BOLT - PARA CABO DE 35MM2 - FORNECIMENTO E INSTALACAO</t>
  </si>
  <si>
    <t>6.8.2.12</t>
  </si>
  <si>
    <t>72262</t>
  </si>
  <si>
    <t>TERMINAL OU CONECTOR DE PRESSAO - PARA CABO 35MM2 - FORNECIMENTO E INSTALACAO</t>
  </si>
  <si>
    <t>6.8.2.13</t>
  </si>
  <si>
    <t>11273</t>
  </si>
  <si>
    <t>Caixa de equipotencialização em aço 200x200x90mm, para embutir com tampa, com 9 terminais, ref:TEL-901 ou similar (SPDA)</t>
  </si>
  <si>
    <t>6.8.2.14</t>
  </si>
  <si>
    <t>MP0094</t>
  </si>
  <si>
    <t>CONECTOR ATERRINSERT M12 - FORNECIMENTO E INSTALACAO</t>
  </si>
  <si>
    <t>6.8.2.15</t>
  </si>
  <si>
    <t>MP0095</t>
  </si>
  <si>
    <t>CONECTOR COM PINO PARA ATERRINSERT - FORNECIMENTO E INSTALACAO</t>
  </si>
  <si>
    <t>6.8.2.16</t>
  </si>
  <si>
    <t>6.8.2.17</t>
  </si>
  <si>
    <t>6.9</t>
  </si>
  <si>
    <t>INSTALAÇÕES DE CFTV (INFRAESTRUTURA E CABEAMENTO)</t>
  </si>
  <si>
    <t>6.9.1</t>
  </si>
  <si>
    <t>6.9.2</t>
  </si>
  <si>
    <t>6.9.3</t>
  </si>
  <si>
    <t>6.9.4</t>
  </si>
  <si>
    <t>6.9.5</t>
  </si>
  <si>
    <t>6.9.6</t>
  </si>
  <si>
    <t>711</t>
  </si>
  <si>
    <t>Fornecimento e instalação de tampa cega (espelho liso) para caixa 4" x 2"</t>
  </si>
  <si>
    <t>6.9.7</t>
  </si>
  <si>
    <t>6.9.8</t>
  </si>
  <si>
    <t>6.9.9</t>
  </si>
  <si>
    <t>6.9.10</t>
  </si>
  <si>
    <t>6.9.11</t>
  </si>
  <si>
    <t>6.9.12</t>
  </si>
  <si>
    <t>6.10</t>
  </si>
  <si>
    <t>ELEVADOR</t>
  </si>
  <si>
    <t>6.10.1</t>
  </si>
  <si>
    <t>MP0128</t>
  </si>
  <si>
    <t>ELEVADOR 06 PASSAGEIROS, ACABAMENTO EM AÇO INOX, 2 PARADAS, VEL. 1 M/S, PORTA ABERTURA LATERAL, FORNECIMENTO E MONTAGEM, CONFORME PROPOSTA OTIS Nº SSB95252/17, OU EQUIVALENTE TÉCNICO</t>
  </si>
  <si>
    <t>6.10.2</t>
  </si>
  <si>
    <t>72138</t>
  </si>
  <si>
    <t>PISO EM GRANITO BRANCO 50X50CM LEVIGADO ESPESSURA 2CM, ASSENTADO COM ARGAMASSA COLANTE DUPLA COLAGEM, COM REJUNTAMENTO EM CIMENTO BRANCO</t>
  </si>
  <si>
    <t>Total Por Etapa</t>
  </si>
  <si>
    <t>30 DIAS</t>
  </si>
  <si>
    <t>60 DIAS</t>
  </si>
  <si>
    <t>90 DIAS</t>
  </si>
  <si>
    <t>120 DIAS</t>
  </si>
  <si>
    <t>150 DIAS</t>
  </si>
  <si>
    <t>180 DIAS</t>
  </si>
  <si>
    <t>210 DIAS</t>
  </si>
  <si>
    <t>240 DIAS</t>
  </si>
  <si>
    <t xml:space="preserve">
</t>
  </si>
  <si>
    <t>Custo Acumulado</t>
  </si>
  <si>
    <t>Total sem BDI</t>
  </si>
  <si>
    <t>Total do BDI</t>
  </si>
  <si>
    <t>QGBT / PJR Jequié</t>
  </si>
  <si>
    <t>Avanço Acumulado</t>
  </si>
  <si>
    <t>Avanço mensal</t>
  </si>
  <si>
    <t>Custo mensal</t>
  </si>
  <si>
    <t>CRONOGRAMA FÍSICO-FINANCEIRO</t>
  </si>
  <si>
    <t>CONSTRUÇÃO DA PROMOTORIA DE JUSTIÇA REGIONAL DE JEQUIÉ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</si>
</sst>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R$-416]\ #,##0.00;[Red]\-[$R$-416]\ #,##0.00"/>
    <numFmt numFmtId="165" formatCode="#,##0.00#####"/>
    <numFmt numFmtId="166" formatCode="\R\$\ #,##0.00"/>
    <numFmt numFmtId="167" formatCode="0.00000000"/>
    <numFmt numFmtId="168" formatCode="#,##0.00000000"/>
  </numFmts>
  <fonts count="31" x14ac:knownFonts="1">
    <font>
      <sz val="11"/>
      <color rgb="FF000000"/>
      <name val="Calibri"/>
      <family val="2"/>
      <charset val="1"/>
    </font>
    <font>
      <sz val="11"/>
      <color theme="1"/>
      <name val="Calibri"/>
      <family val="2"/>
      <scheme val="minor"/>
    </font>
    <font>
      <sz val="11"/>
      <color theme="1"/>
      <name val="Calibri"/>
      <family val="2"/>
      <scheme val="minor"/>
    </font>
    <font>
      <sz val="11"/>
      <name val="Arial"/>
      <family val="1"/>
    </font>
    <font>
      <sz val="12"/>
      <color rgb="FF000000"/>
      <name val="Arial"/>
      <family val="2"/>
    </font>
    <font>
      <b/>
      <u/>
      <sz val="12"/>
      <color rgb="FFFF0000"/>
      <name val="Arial"/>
      <family val="2"/>
    </font>
    <font>
      <b/>
      <u/>
      <sz val="12"/>
      <color rgb="FF000000"/>
      <name val="Arial"/>
      <family val="2"/>
    </font>
    <font>
      <b/>
      <sz val="13"/>
      <color rgb="FF000000"/>
      <name val="Arial"/>
      <family val="2"/>
    </font>
    <font>
      <b/>
      <sz val="12"/>
      <color rgb="FF000000"/>
      <name val="Arial"/>
      <family val="2"/>
    </font>
    <font>
      <sz val="13"/>
      <color rgb="FF000000"/>
      <name val="Arial"/>
      <family val="2"/>
    </font>
    <font>
      <sz val="13"/>
      <name val="Arial"/>
      <family val="1"/>
    </font>
    <font>
      <sz val="16"/>
      <color rgb="FF000000"/>
      <name val="Arial"/>
      <family val="2"/>
    </font>
    <font>
      <sz val="16"/>
      <name val="Arial"/>
      <family val="2"/>
    </font>
    <font>
      <b/>
      <sz val="14"/>
      <color rgb="FF000000"/>
      <name val="Arial"/>
      <family val="2"/>
    </font>
    <font>
      <sz val="16"/>
      <color rgb="FF000000"/>
      <name val="Arial"/>
      <family val="1"/>
    </font>
    <font>
      <b/>
      <sz val="16"/>
      <color rgb="FF000000"/>
      <name val="Arial"/>
      <family val="2"/>
    </font>
    <font>
      <b/>
      <sz val="14"/>
      <name val="Arial"/>
      <family val="2"/>
    </font>
    <font>
      <b/>
      <sz val="16"/>
      <name val="Arial"/>
      <family val="2"/>
    </font>
    <font>
      <b/>
      <sz val="18"/>
      <name val="Arial"/>
      <family val="1"/>
    </font>
    <font>
      <b/>
      <sz val="8"/>
      <name val="Calibri"/>
      <family val="2"/>
      <scheme val="minor"/>
    </font>
    <font>
      <sz val="8"/>
      <name val="Calibri"/>
      <family val="2"/>
      <scheme val="minor"/>
    </font>
    <font>
      <b/>
      <sz val="11"/>
      <color rgb="FF000000"/>
      <name val="Calibri"/>
      <family val="2"/>
    </font>
    <font>
      <sz val="9"/>
      <color indexed="81"/>
      <name val="Segoe UI"/>
      <family val="2"/>
    </font>
    <font>
      <b/>
      <sz val="9"/>
      <color indexed="81"/>
      <name val="Segoe UI"/>
      <family val="2"/>
    </font>
    <font>
      <b/>
      <sz val="9"/>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1"/>
      <color rgb="FF000000"/>
      <name val="Calibri"/>
      <family val="2"/>
      <charset val="1"/>
    </font>
  </fonts>
  <fills count="14">
    <fill>
      <patternFill patternType="none"/>
    </fill>
    <fill>
      <patternFill patternType="gray125"/>
    </fill>
    <fill>
      <patternFill patternType="solid">
        <fgColor rgb="FFFFFFFF"/>
        <bgColor rgb="FF000000"/>
      </patternFill>
    </fill>
    <fill>
      <patternFill patternType="solid">
        <fgColor rgb="FFD8ECF6"/>
        <bgColor rgb="FF000000"/>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rgb="FF000000"/>
      </patternFill>
    </fill>
    <fill>
      <patternFill patternType="solid">
        <fgColor theme="4" tint="0.79998168889431442"/>
        <bgColor rgb="FF000000"/>
      </patternFill>
    </fill>
    <fill>
      <patternFill patternType="solid">
        <fgColor theme="0" tint="-0.249977111117893"/>
        <bgColor rgb="FF000000"/>
      </patternFill>
    </fill>
    <fill>
      <patternFill patternType="solid">
        <fgColor theme="0"/>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tted">
        <color auto="1"/>
      </bottom>
      <diagonal/>
    </border>
    <border>
      <left/>
      <right/>
      <top style="thin">
        <color rgb="FFCCCCCC"/>
      </top>
      <bottom style="thin">
        <color rgb="FFCCCCCC"/>
      </bottom>
      <diagonal/>
    </border>
    <border>
      <left/>
      <right/>
      <top/>
      <bottom style="thin">
        <color rgb="FFCCCCCC"/>
      </bottom>
      <diagonal/>
    </border>
    <border>
      <left style="thin">
        <color indexed="64"/>
      </left>
      <right style="thin">
        <color indexed="64"/>
      </right>
      <top style="thin">
        <color indexed="64"/>
      </top>
      <bottom/>
      <diagonal/>
    </border>
    <border>
      <left style="thin">
        <color indexed="64"/>
      </left>
      <right style="thin">
        <color indexed="64"/>
      </right>
      <top/>
      <bottom style="thin">
        <color rgb="FFCCCCCC"/>
      </bottom>
      <diagonal/>
    </border>
    <border>
      <left style="thin">
        <color indexed="64"/>
      </left>
      <right style="thin">
        <color indexed="64"/>
      </right>
      <top style="thin">
        <color rgb="FFCCCCCC"/>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6">
    <xf numFmtId="0" fontId="0" fillId="0" borderId="0"/>
    <xf numFmtId="0" fontId="3" fillId="0" borderId="0"/>
    <xf numFmtId="0" fontId="2" fillId="0" borderId="0"/>
    <xf numFmtId="9" fontId="2" fillId="0" borderId="0" applyFont="0" applyFill="0" applyBorder="0" applyAlignment="0" applyProtection="0"/>
    <xf numFmtId="0" fontId="1" fillId="0" borderId="0"/>
    <xf numFmtId="9" fontId="30" fillId="0" borderId="0" applyFont="0" applyFill="0" applyBorder="0" applyAlignment="0" applyProtection="0"/>
  </cellStyleXfs>
  <cellXfs count="141">
    <xf numFmtId="0" fontId="0" fillId="0" borderId="0" xfId="0"/>
    <xf numFmtId="0" fontId="4" fillId="0" borderId="0" xfId="1" applyFont="1" applyProtection="1">
      <protection locked="0"/>
    </xf>
    <xf numFmtId="0" fontId="3" fillId="0" borderId="0" xfId="1" applyProtection="1">
      <protection locked="0"/>
    </xf>
    <xf numFmtId="0" fontId="6" fillId="0" borderId="0" xfId="1" applyFont="1" applyBorder="1" applyAlignment="1" applyProtection="1">
      <alignment horizontal="center" vertical="center"/>
      <protection locked="0"/>
    </xf>
    <xf numFmtId="0" fontId="4" fillId="0" borderId="0" xfId="1" applyFont="1" applyBorder="1" applyProtection="1">
      <protection locked="0"/>
    </xf>
    <xf numFmtId="164" fontId="4" fillId="0" borderId="0" xfId="1" applyNumberFormat="1" applyFont="1" applyProtection="1">
      <protection locked="0"/>
    </xf>
    <xf numFmtId="0" fontId="4" fillId="0" borderId="0" xfId="1" applyFont="1" applyBorder="1" applyAlignment="1" applyProtection="1">
      <alignment horizontal="center" vertical="center"/>
      <protection locked="0"/>
    </xf>
    <xf numFmtId="0" fontId="27" fillId="4" borderId="0" xfId="2" applyFont="1" applyFill="1" applyProtection="1">
      <protection locked="0"/>
    </xf>
    <xf numFmtId="0" fontId="2" fillId="4" borderId="0" xfId="2" applyFill="1" applyProtection="1"/>
    <xf numFmtId="0" fontId="2" fillId="0" borderId="0" xfId="2" applyProtection="1"/>
    <xf numFmtId="0" fontId="27" fillId="4" borderId="0" xfId="2" applyFont="1" applyFill="1" applyProtection="1"/>
    <xf numFmtId="0" fontId="28" fillId="4" borderId="0" xfId="2" applyFont="1" applyFill="1" applyProtection="1"/>
    <xf numFmtId="0" fontId="27" fillId="5" borderId="0" xfId="2" applyFont="1" applyFill="1" applyAlignment="1" applyProtection="1">
      <alignment horizontal="center" vertical="center"/>
    </xf>
    <xf numFmtId="2" fontId="27" fillId="5" borderId="0" xfId="2" applyNumberFormat="1" applyFont="1" applyFill="1" applyAlignment="1" applyProtection="1">
      <alignment horizontal="center" vertical="center"/>
    </xf>
    <xf numFmtId="0" fontId="1" fillId="0" borderId="0" xfId="4" applyProtection="1">
      <protection locked="0"/>
    </xf>
    <xf numFmtId="0" fontId="24" fillId="0" borderId="0" xfId="4" applyFont="1" applyProtection="1">
      <protection locked="0"/>
    </xf>
    <xf numFmtId="4" fontId="1" fillId="0" borderId="0" xfId="4" applyNumberFormat="1" applyProtection="1">
      <protection locked="0"/>
    </xf>
    <xf numFmtId="2" fontId="1" fillId="0" borderId="0" xfId="4" applyNumberFormat="1" applyProtection="1">
      <protection locked="0"/>
    </xf>
    <xf numFmtId="0" fontId="1" fillId="0" borderId="0" xfId="4" applyProtection="1"/>
    <xf numFmtId="0" fontId="1" fillId="4" borderId="0" xfId="4" applyFill="1" applyProtection="1"/>
    <xf numFmtId="0" fontId="24" fillId="2" borderId="7" xfId="4" applyFont="1" applyFill="1" applyBorder="1" applyAlignment="1" applyProtection="1">
      <alignment vertical="top" wrapText="1"/>
    </xf>
    <xf numFmtId="0" fontId="24" fillId="2" borderId="7" xfId="4" applyFont="1" applyFill="1" applyBorder="1" applyAlignment="1" applyProtection="1">
      <alignment horizontal="right" vertical="top" wrapText="1"/>
    </xf>
    <xf numFmtId="0" fontId="19" fillId="3" borderId="8" xfId="4" applyFont="1" applyFill="1" applyBorder="1" applyAlignment="1" applyProtection="1">
      <alignment vertical="top" wrapText="1"/>
    </xf>
    <xf numFmtId="165" fontId="19" fillId="3" borderId="8" xfId="4" applyNumberFormat="1" applyFont="1" applyFill="1" applyBorder="1" applyAlignment="1" applyProtection="1">
      <alignment horizontal="right" vertical="top" wrapText="1"/>
    </xf>
    <xf numFmtId="4" fontId="19" fillId="3" borderId="8" xfId="4" applyNumberFormat="1" applyFont="1" applyFill="1" applyBorder="1" applyAlignment="1" applyProtection="1">
      <alignment horizontal="right" vertical="top" wrapText="1"/>
    </xf>
    <xf numFmtId="0" fontId="25" fillId="0" borderId="0" xfId="4" applyFont="1" applyProtection="1"/>
    <xf numFmtId="0" fontId="26" fillId="2" borderId="0" xfId="4" applyFont="1" applyFill="1" applyAlignment="1" applyProtection="1">
      <alignment horizontal="right" vertical="top" wrapText="1"/>
    </xf>
    <xf numFmtId="4" fontId="1" fillId="0" borderId="0" xfId="4" applyNumberFormat="1" applyProtection="1"/>
    <xf numFmtId="2" fontId="1" fillId="0" borderId="0" xfId="4" applyNumberFormat="1" applyProtection="1"/>
    <xf numFmtId="167" fontId="1" fillId="0" borderId="0" xfId="4" applyNumberFormat="1" applyProtection="1"/>
    <xf numFmtId="168" fontId="1" fillId="0" borderId="0" xfId="4" applyNumberFormat="1" applyProtection="1"/>
    <xf numFmtId="0" fontId="26" fillId="2" borderId="0" xfId="0" applyFont="1" applyFill="1" applyAlignment="1">
      <alignment horizontal="right" vertical="top" wrapText="1"/>
    </xf>
    <xf numFmtId="0" fontId="26" fillId="2" borderId="0" xfId="0" applyFont="1" applyFill="1" applyAlignment="1">
      <alignment horizontal="right" vertical="top" wrapText="1"/>
    </xf>
    <xf numFmtId="4" fontId="0" fillId="0" borderId="0" xfId="0" applyNumberFormat="1"/>
    <xf numFmtId="0" fontId="25" fillId="0" borderId="0" xfId="4" applyFont="1" applyFill="1" applyProtection="1"/>
    <xf numFmtId="4" fontId="25" fillId="0" borderId="0" xfId="4" applyNumberFormat="1" applyFont="1" applyProtection="1"/>
    <xf numFmtId="0" fontId="19" fillId="4" borderId="12" xfId="0" applyFont="1" applyFill="1" applyBorder="1" applyAlignment="1">
      <alignment vertical="top" wrapText="1"/>
    </xf>
    <xf numFmtId="10" fontId="19" fillId="4" borderId="12" xfId="0" applyNumberFormat="1" applyFont="1" applyFill="1" applyBorder="1" applyAlignment="1">
      <alignment horizontal="right" vertical="top" wrapText="1"/>
    </xf>
    <xf numFmtId="0" fontId="19" fillId="4" borderId="10" xfId="0" applyFont="1" applyFill="1" applyBorder="1" applyAlignment="1">
      <alignment vertical="top" wrapText="1"/>
    </xf>
    <xf numFmtId="4" fontId="19" fillId="4" borderId="10" xfId="0" applyNumberFormat="1" applyFont="1" applyFill="1" applyBorder="1" applyAlignment="1">
      <alignment horizontal="right" vertical="top" wrapText="1"/>
    </xf>
    <xf numFmtId="0" fontId="19" fillId="4" borderId="11" xfId="0" applyFont="1" applyFill="1" applyBorder="1" applyAlignment="1">
      <alignment vertical="top" wrapText="1"/>
    </xf>
    <xf numFmtId="4" fontId="19" fillId="4" borderId="11" xfId="0" applyNumberFormat="1" applyFont="1" applyFill="1" applyBorder="1" applyAlignment="1">
      <alignment horizontal="right" vertical="top" wrapText="1"/>
    </xf>
    <xf numFmtId="10" fontId="19" fillId="4" borderId="11" xfId="0" applyNumberFormat="1" applyFont="1" applyFill="1" applyBorder="1" applyAlignment="1">
      <alignment horizontal="right" vertical="top" wrapText="1"/>
    </xf>
    <xf numFmtId="0" fontId="19" fillId="8" borderId="9" xfId="0" applyFont="1" applyFill="1" applyBorder="1" applyAlignment="1">
      <alignment vertical="top" wrapText="1"/>
    </xf>
    <xf numFmtId="10" fontId="26" fillId="8" borderId="9" xfId="0" applyNumberFormat="1" applyFont="1" applyFill="1" applyBorder="1" applyAlignment="1">
      <alignment horizontal="right" vertical="top" wrapText="1"/>
    </xf>
    <xf numFmtId="0" fontId="24" fillId="8" borderId="9" xfId="0" applyFont="1" applyFill="1" applyBorder="1" applyAlignment="1">
      <alignment horizontal="right" vertical="top" wrapText="1"/>
    </xf>
    <xf numFmtId="0" fontId="24" fillId="8" borderId="9" xfId="0" applyFont="1" applyFill="1" applyBorder="1" applyAlignment="1">
      <alignment horizontal="right"/>
    </xf>
    <xf numFmtId="10" fontId="24" fillId="8" borderId="9" xfId="0" applyNumberFormat="1" applyFont="1" applyFill="1" applyBorder="1" applyAlignment="1">
      <alignment horizontal="right"/>
    </xf>
    <xf numFmtId="0" fontId="19" fillId="8" borderId="13" xfId="0" applyFont="1" applyFill="1" applyBorder="1" applyAlignment="1">
      <alignment vertical="top" wrapText="1"/>
    </xf>
    <xf numFmtId="4" fontId="19" fillId="8" borderId="13" xfId="0" applyNumberFormat="1" applyFont="1" applyFill="1" applyBorder="1" applyAlignment="1">
      <alignment horizontal="right" vertical="top" wrapText="1"/>
    </xf>
    <xf numFmtId="10" fontId="19" fillId="8" borderId="9" xfId="0" applyNumberFormat="1" applyFont="1" applyFill="1" applyBorder="1" applyAlignment="1">
      <alignment horizontal="right" vertical="top" wrapText="1"/>
    </xf>
    <xf numFmtId="4" fontId="19" fillId="8" borderId="9" xfId="0" applyNumberFormat="1" applyFont="1" applyFill="1" applyBorder="1" applyAlignment="1">
      <alignment horizontal="right" vertical="top" wrapText="1"/>
    </xf>
    <xf numFmtId="0" fontId="19" fillId="9" borderId="9" xfId="0" applyFont="1" applyFill="1" applyBorder="1" applyAlignment="1">
      <alignment vertical="top" wrapText="1"/>
    </xf>
    <xf numFmtId="0" fontId="19" fillId="9" borderId="13" xfId="0" applyFont="1" applyFill="1" applyBorder="1" applyAlignment="1">
      <alignment vertical="top" wrapText="1"/>
    </xf>
    <xf numFmtId="4" fontId="19" fillId="9" borderId="13" xfId="0" applyNumberFormat="1" applyFont="1" applyFill="1" applyBorder="1" applyAlignment="1">
      <alignment horizontal="right" vertical="top" wrapText="1"/>
    </xf>
    <xf numFmtId="10" fontId="19" fillId="9" borderId="9" xfId="0" applyNumberFormat="1" applyFont="1" applyFill="1" applyBorder="1" applyAlignment="1">
      <alignment horizontal="right" vertical="top" wrapText="1"/>
    </xf>
    <xf numFmtId="0" fontId="24" fillId="10" borderId="1" xfId="0" applyFont="1" applyFill="1" applyBorder="1" applyAlignment="1">
      <alignment horizontal="center" vertical="center" wrapText="1"/>
    </xf>
    <xf numFmtId="0" fontId="24" fillId="7" borderId="1" xfId="0" applyFont="1" applyFill="1" applyBorder="1" applyAlignment="1">
      <alignment horizontal="center" vertical="center"/>
    </xf>
    <xf numFmtId="0" fontId="0" fillId="0" borderId="0" xfId="0" applyAlignment="1">
      <alignment vertical="center"/>
    </xf>
    <xf numFmtId="0" fontId="19" fillId="8" borderId="1" xfId="0" applyFont="1" applyFill="1" applyBorder="1" applyAlignment="1">
      <alignment wrapText="1"/>
    </xf>
    <xf numFmtId="4" fontId="19" fillId="8" borderId="1" xfId="0" applyNumberFormat="1" applyFont="1" applyFill="1" applyBorder="1" applyAlignment="1">
      <alignment horizontal="right" wrapText="1"/>
    </xf>
    <xf numFmtId="0" fontId="0" fillId="0" borderId="0" xfId="0" applyAlignment="1"/>
    <xf numFmtId="0" fontId="0" fillId="4" borderId="0" xfId="0" applyFill="1"/>
    <xf numFmtId="0" fontId="26" fillId="6" borderId="0" xfId="0" applyFont="1" applyFill="1" applyBorder="1" applyAlignment="1">
      <alignment horizontal="right" vertical="top" wrapText="1"/>
    </xf>
    <xf numFmtId="10" fontId="26" fillId="6" borderId="14" xfId="5" applyNumberFormat="1" applyFont="1" applyFill="1" applyBorder="1" applyAlignment="1">
      <alignment horizontal="right" vertical="center" wrapText="1"/>
    </xf>
    <xf numFmtId="4" fontId="0" fillId="0" borderId="0" xfId="0" applyNumberFormat="1" applyAlignment="1">
      <alignment vertical="center"/>
    </xf>
    <xf numFmtId="4" fontId="26" fillId="6" borderId="0" xfId="0" applyNumberFormat="1" applyFont="1" applyFill="1" applyBorder="1" applyAlignment="1">
      <alignment horizontal="right" vertical="center" wrapText="1"/>
    </xf>
    <xf numFmtId="10" fontId="26" fillId="6" borderId="0" xfId="5" applyNumberFormat="1" applyFont="1" applyFill="1" applyBorder="1" applyAlignment="1">
      <alignment horizontal="right" vertical="center" wrapText="1"/>
    </xf>
    <xf numFmtId="4" fontId="19" fillId="11" borderId="8" xfId="4" applyNumberFormat="1" applyFont="1" applyFill="1" applyBorder="1" applyAlignment="1" applyProtection="1">
      <alignment horizontal="right" vertical="top" wrapText="1"/>
    </xf>
    <xf numFmtId="0" fontId="20" fillId="4" borderId="8" xfId="4" applyFont="1" applyFill="1" applyBorder="1" applyAlignment="1" applyProtection="1">
      <alignment vertical="top" wrapText="1"/>
    </xf>
    <xf numFmtId="0" fontId="20" fillId="4" borderId="8" xfId="4" applyFont="1" applyFill="1" applyBorder="1" applyAlignment="1" applyProtection="1">
      <alignment horizontal="center" vertical="top" wrapText="1"/>
    </xf>
    <xf numFmtId="165" fontId="20" fillId="4" borderId="8" xfId="4" applyNumberFormat="1" applyFont="1" applyFill="1" applyBorder="1" applyAlignment="1" applyProtection="1">
      <alignment horizontal="right" vertical="top" wrapText="1"/>
    </xf>
    <xf numFmtId="4" fontId="20" fillId="4" borderId="8" xfId="4" applyNumberFormat="1" applyFont="1" applyFill="1" applyBorder="1" applyAlignment="1" applyProtection="1">
      <alignment horizontal="right" vertical="top" wrapText="1"/>
    </xf>
    <xf numFmtId="0" fontId="20" fillId="6" borderId="8" xfId="4" applyFont="1" applyFill="1" applyBorder="1" applyAlignment="1" applyProtection="1">
      <alignment vertical="top" wrapText="1"/>
    </xf>
    <xf numFmtId="0" fontId="20" fillId="6" borderId="8" xfId="4" applyFont="1" applyFill="1" applyBorder="1" applyAlignment="1" applyProtection="1">
      <alignment horizontal="center" vertical="top" wrapText="1"/>
    </xf>
    <xf numFmtId="165" fontId="20" fillId="6" borderId="8" xfId="4" applyNumberFormat="1" applyFont="1" applyFill="1" applyBorder="1" applyAlignment="1" applyProtection="1">
      <alignment horizontal="right" vertical="top" wrapText="1"/>
    </xf>
    <xf numFmtId="4" fontId="20" fillId="6" borderId="8" xfId="4" applyNumberFormat="1" applyFont="1" applyFill="1" applyBorder="1" applyAlignment="1" applyProtection="1">
      <alignment horizontal="right" vertical="top" wrapText="1"/>
    </xf>
    <xf numFmtId="0" fontId="29" fillId="4" borderId="0" xfId="2" applyFont="1" applyFill="1" applyBorder="1" applyAlignment="1" applyProtection="1">
      <alignment horizontal="center" vertical="center"/>
      <protection locked="0"/>
    </xf>
    <xf numFmtId="166" fontId="24" fillId="12" borderId="0" xfId="4" applyNumberFormat="1" applyFont="1" applyFill="1" applyAlignment="1" applyProtection="1">
      <alignment vertical="top" wrapText="1"/>
    </xf>
    <xf numFmtId="0" fontId="21" fillId="4" borderId="0" xfId="0" applyFont="1" applyFill="1" applyBorder="1" applyAlignment="1" applyProtection="1">
      <alignment vertical="center"/>
    </xf>
    <xf numFmtId="0" fontId="5" fillId="4" borderId="0" xfId="1" applyFont="1" applyFill="1" applyBorder="1" applyAlignment="1" applyProtection="1">
      <alignment vertical="center"/>
    </xf>
    <xf numFmtId="0" fontId="5" fillId="4" borderId="0" xfId="1" applyFont="1" applyFill="1" applyBorder="1" applyAlignment="1" applyProtection="1">
      <alignment horizontal="center" vertical="center"/>
    </xf>
    <xf numFmtId="0" fontId="18" fillId="4" borderId="0" xfId="1" applyFont="1" applyFill="1" applyBorder="1" applyAlignment="1" applyProtection="1">
      <alignment vertical="center"/>
    </xf>
    <xf numFmtId="0" fontId="18" fillId="4" borderId="0" xfId="1" applyFont="1" applyFill="1" applyBorder="1" applyAlignment="1" applyProtection="1">
      <alignment vertical="center"/>
      <protection locked="0"/>
    </xf>
    <xf numFmtId="0" fontId="4" fillId="4" borderId="0" xfId="1" applyFont="1" applyFill="1" applyBorder="1" applyProtection="1"/>
    <xf numFmtId="0" fontId="4" fillId="4" borderId="0" xfId="1" applyFont="1" applyFill="1" applyBorder="1" applyAlignment="1" applyProtection="1"/>
    <xf numFmtId="49" fontId="11" fillId="4" borderId="0" xfId="1" applyNumberFormat="1" applyFont="1" applyFill="1" applyBorder="1" applyAlignment="1" applyProtection="1">
      <alignment horizontal="left"/>
    </xf>
    <xf numFmtId="49" fontId="17" fillId="4" borderId="6" xfId="1" applyNumberFormat="1" applyFont="1" applyFill="1" applyBorder="1" applyAlignment="1" applyProtection="1">
      <alignment horizontal="center"/>
      <protection locked="0"/>
    </xf>
    <xf numFmtId="49" fontId="12" fillId="4" borderId="0" xfId="1" applyNumberFormat="1" applyFont="1" applyFill="1" applyBorder="1" applyAlignment="1" applyProtection="1">
      <alignment horizontal="left"/>
    </xf>
    <xf numFmtId="49" fontId="4" fillId="4" borderId="0" xfId="1" applyNumberFormat="1" applyFont="1" applyFill="1" applyBorder="1" applyAlignment="1" applyProtection="1"/>
    <xf numFmtId="49" fontId="11" fillId="4" borderId="0" xfId="1" applyNumberFormat="1" applyFont="1" applyFill="1" applyBorder="1" applyAlignment="1" applyProtection="1">
      <alignment horizontal="left" wrapText="1"/>
    </xf>
    <xf numFmtId="49" fontId="4" fillId="4" borderId="0" xfId="1" applyNumberFormat="1" applyFont="1" applyFill="1" applyBorder="1" applyAlignment="1" applyProtection="1">
      <alignment vertical="center"/>
    </xf>
    <xf numFmtId="0" fontId="13" fillId="4" borderId="2" xfId="1" applyFont="1" applyFill="1" applyBorder="1" applyAlignment="1" applyProtection="1">
      <alignment vertical="center"/>
    </xf>
    <xf numFmtId="0" fontId="8" fillId="4" borderId="4" xfId="1" applyFont="1" applyFill="1" applyBorder="1" applyAlignment="1" applyProtection="1">
      <alignment vertical="center"/>
    </xf>
    <xf numFmtId="0" fontId="8" fillId="4" borderId="0" xfId="1" applyFont="1" applyFill="1" applyBorder="1" applyAlignment="1" applyProtection="1">
      <alignment vertical="center"/>
    </xf>
    <xf numFmtId="2" fontId="15" fillId="13" borderId="1" xfId="1" applyNumberFormat="1" applyFont="1" applyFill="1" applyBorder="1" applyAlignment="1" applyProtection="1">
      <alignment horizontal="center" vertical="center"/>
      <protection locked="0"/>
    </xf>
    <xf numFmtId="0" fontId="3" fillId="4" borderId="0" xfId="1" applyFill="1" applyProtection="1"/>
    <xf numFmtId="0" fontId="7" fillId="4" borderId="0" xfId="1" applyFont="1" applyFill="1" applyBorder="1" applyAlignment="1" applyProtection="1">
      <alignment vertical="center"/>
    </xf>
    <xf numFmtId="0" fontId="9" fillId="4" borderId="0" xfId="1" applyFont="1" applyFill="1" applyBorder="1" applyProtection="1"/>
    <xf numFmtId="0" fontId="8" fillId="4" borderId="4" xfId="1" applyFont="1" applyFill="1" applyBorder="1" applyAlignment="1" applyProtection="1"/>
    <xf numFmtId="0" fontId="8" fillId="4" borderId="0" xfId="1" applyFont="1" applyFill="1" applyBorder="1" applyAlignment="1" applyProtection="1"/>
    <xf numFmtId="1" fontId="15" fillId="13" borderId="1" xfId="1" applyNumberFormat="1" applyFont="1" applyFill="1" applyBorder="1" applyAlignment="1" applyProtection="1">
      <alignment horizontal="center" vertical="center"/>
      <protection locked="0"/>
    </xf>
    <xf numFmtId="0" fontId="16" fillId="4" borderId="6" xfId="1" applyFont="1" applyFill="1" applyBorder="1" applyAlignment="1" applyProtection="1">
      <alignment horizontal="left" vertical="center"/>
      <protection locked="0"/>
    </xf>
    <xf numFmtId="0" fontId="11" fillId="4" borderId="0" xfId="1" applyFont="1" applyFill="1" applyBorder="1" applyProtection="1">
      <protection locked="0"/>
    </xf>
    <xf numFmtId="0" fontId="4" fillId="4" borderId="0" xfId="1" applyFont="1" applyFill="1" applyBorder="1" applyAlignment="1" applyProtection="1">
      <alignment horizontal="justify" wrapText="1"/>
    </xf>
    <xf numFmtId="0" fontId="4" fillId="4" borderId="0" xfId="1" applyFont="1" applyFill="1" applyBorder="1" applyAlignment="1" applyProtection="1">
      <alignment horizontal="left" vertical="center" wrapText="1"/>
    </xf>
    <xf numFmtId="0" fontId="11" fillId="4" borderId="0" xfId="1" applyFont="1" applyFill="1" applyBorder="1" applyAlignment="1" applyProtection="1"/>
    <xf numFmtId="0" fontId="11" fillId="4" borderId="0" xfId="1" applyFont="1" applyFill="1" applyBorder="1" applyAlignment="1" applyProtection="1">
      <alignment wrapText="1"/>
    </xf>
    <xf numFmtId="0" fontId="11" fillId="4" borderId="0" xfId="1" applyFont="1" applyFill="1" applyBorder="1" applyAlignment="1" applyProtection="1">
      <alignment horizontal="left"/>
    </xf>
    <xf numFmtId="0" fontId="4" fillId="4" borderId="0" xfId="1" applyFont="1" applyFill="1" applyBorder="1" applyAlignment="1" applyProtection="1">
      <alignment vertical="center"/>
    </xf>
    <xf numFmtId="0" fontId="11" fillId="4" borderId="0" xfId="1" applyFont="1" applyFill="1" applyBorder="1" applyAlignment="1" applyProtection="1">
      <alignment horizontal="center" vertical="center"/>
    </xf>
    <xf numFmtId="0" fontId="17" fillId="4" borderId="0" xfId="1" applyFont="1" applyFill="1" applyBorder="1" applyAlignment="1" applyProtection="1">
      <alignment horizontal="center" vertical="center"/>
      <protection locked="0"/>
    </xf>
    <xf numFmtId="0" fontId="3" fillId="4" borderId="5" xfId="1" applyFill="1" applyBorder="1" applyProtection="1"/>
    <xf numFmtId="0" fontId="3" fillId="4" borderId="0" xfId="1" applyFill="1" applyBorder="1" applyProtection="1"/>
    <xf numFmtId="0" fontId="4" fillId="4" borderId="0" xfId="1" applyFont="1" applyFill="1" applyBorder="1" applyAlignment="1" applyProtection="1">
      <alignment horizontal="center" vertical="center"/>
    </xf>
    <xf numFmtId="0" fontId="9" fillId="4" borderId="0" xfId="1" applyFont="1" applyFill="1" applyBorder="1" applyAlignment="1" applyProtection="1">
      <alignment horizontal="center" vertical="center"/>
    </xf>
    <xf numFmtId="0" fontId="10" fillId="4" borderId="0" xfId="1" applyFont="1" applyFill="1" applyProtection="1"/>
    <xf numFmtId="0" fontId="21" fillId="4" borderId="0" xfId="0" applyFont="1" applyFill="1" applyBorder="1" applyAlignment="1" applyProtection="1">
      <alignment horizontal="left" vertical="center"/>
      <protection locked="0"/>
    </xf>
    <xf numFmtId="0" fontId="16" fillId="4" borderId="6" xfId="1" applyFont="1" applyFill="1" applyBorder="1" applyAlignment="1" applyProtection="1">
      <alignment horizontal="left" vertical="center" wrapText="1"/>
      <protection locked="0"/>
    </xf>
    <xf numFmtId="49" fontId="17" fillId="4" borderId="6" xfId="1" applyNumberFormat="1" applyFont="1" applyFill="1" applyBorder="1" applyAlignment="1" applyProtection="1">
      <alignment horizontal="left"/>
      <protection locked="0"/>
    </xf>
    <xf numFmtId="0" fontId="14" fillId="4" borderId="2" xfId="1" applyFont="1" applyFill="1" applyBorder="1" applyAlignment="1" applyProtection="1">
      <alignment horizontal="justify" vertical="center" wrapText="1"/>
    </xf>
    <xf numFmtId="0" fontId="14" fillId="4" borderId="3" xfId="1" applyFont="1" applyFill="1" applyBorder="1" applyAlignment="1" applyProtection="1">
      <alignment horizontal="justify" vertical="center" wrapText="1"/>
    </xf>
    <xf numFmtId="0" fontId="14" fillId="4" borderId="4" xfId="1" applyFont="1" applyFill="1" applyBorder="1" applyAlignment="1" applyProtection="1">
      <alignment horizontal="justify" vertical="center" wrapText="1"/>
    </xf>
    <xf numFmtId="0" fontId="18" fillId="4" borderId="0" xfId="1" applyFont="1" applyFill="1" applyBorder="1" applyAlignment="1" applyProtection="1">
      <alignment horizontal="left" vertical="center"/>
    </xf>
    <xf numFmtId="49" fontId="11" fillId="4" borderId="0" xfId="1" applyNumberFormat="1" applyFont="1" applyFill="1" applyBorder="1" applyAlignment="1" applyProtection="1">
      <alignment horizontal="left"/>
    </xf>
    <xf numFmtId="49" fontId="17" fillId="4" borderId="6" xfId="1" applyNumberFormat="1" applyFont="1" applyFill="1" applyBorder="1" applyAlignment="1" applyProtection="1">
      <alignment horizontal="center"/>
      <protection locked="0"/>
    </xf>
    <xf numFmtId="0" fontId="18" fillId="4" borderId="0" xfId="1" applyFont="1" applyFill="1" applyBorder="1" applyAlignment="1" applyProtection="1">
      <alignment horizontal="right" vertical="center"/>
    </xf>
    <xf numFmtId="0" fontId="24" fillId="12" borderId="0" xfId="4" applyFont="1" applyFill="1" applyAlignment="1" applyProtection="1">
      <alignment horizontal="right" vertical="top" wrapText="1"/>
    </xf>
    <xf numFmtId="0" fontId="29" fillId="0" borderId="0" xfId="2" applyFont="1" applyFill="1" applyBorder="1" applyAlignment="1" applyProtection="1">
      <alignment horizontal="center" vertical="center"/>
      <protection locked="0"/>
    </xf>
    <xf numFmtId="0" fontId="29" fillId="4" borderId="0" xfId="2" applyFont="1" applyFill="1" applyAlignment="1" applyProtection="1">
      <alignment horizontal="left"/>
      <protection locked="0"/>
    </xf>
    <xf numFmtId="0" fontId="27" fillId="4" borderId="0" xfId="2" applyFont="1" applyFill="1" applyAlignment="1" applyProtection="1">
      <alignment horizontal="left"/>
    </xf>
    <xf numFmtId="0" fontId="27" fillId="6" borderId="0" xfId="2" applyFont="1" applyFill="1" applyAlignment="1" applyProtection="1">
      <alignment horizontal="center" vertical="top" wrapText="1"/>
    </xf>
    <xf numFmtId="0" fontId="29" fillId="4" borderId="0" xfId="2" applyFont="1" applyFill="1" applyBorder="1" applyAlignment="1" applyProtection="1">
      <alignment horizontal="center" vertical="center"/>
      <protection locked="0"/>
    </xf>
    <xf numFmtId="0" fontId="27" fillId="10" borderId="2"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6" fillId="2" borderId="0" xfId="0" applyFont="1" applyFill="1" applyAlignment="1">
      <alignment horizontal="center" vertical="top" wrapText="1"/>
    </xf>
    <xf numFmtId="0" fontId="26" fillId="6" borderId="0" xfId="0" applyFont="1" applyFill="1" applyBorder="1" applyAlignment="1">
      <alignment horizontal="right" vertical="center" wrapText="1"/>
    </xf>
    <xf numFmtId="0" fontId="26" fillId="2" borderId="0" xfId="0" applyFont="1" applyFill="1" applyAlignment="1">
      <alignment horizontal="right" vertical="top" wrapText="1"/>
    </xf>
    <xf numFmtId="166" fontId="26" fillId="2" borderId="0" xfId="0" applyNumberFormat="1" applyFont="1" applyFill="1" applyAlignment="1">
      <alignment horizontal="right" vertical="top" wrapText="1"/>
    </xf>
    <xf numFmtId="0" fontId="26" fillId="6" borderId="14" xfId="0" applyFont="1" applyFill="1" applyBorder="1" applyAlignment="1">
      <alignment horizontal="right" vertical="center" wrapText="1"/>
    </xf>
  </cellXfs>
  <cellStyles count="6">
    <cellStyle name="Normal" xfId="0" builtinId="0"/>
    <cellStyle name="Normal 2" xfId="1"/>
    <cellStyle name="Normal 3" xfId="2"/>
    <cellStyle name="Normal 4" xfId="4"/>
    <cellStyle name="Porcentagem" xfId="5" builtinId="5"/>
    <cellStyle name="Porcentagem 2" xfId="3"/>
  </cellStyles>
  <dxfs count="6">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B2B2B2"/>
      <rgbColor rgb="FF993366"/>
      <rgbColor rgb="FFE6E6E6"/>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8E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Q55"/>
  <sheetViews>
    <sheetView view="pageBreakPreview" zoomScale="75" zoomScaleNormal="75" zoomScaleSheetLayoutView="75" zoomScalePageLayoutView="75" workbookViewId="0">
      <selection activeCell="G4" sqref="G4"/>
    </sheetView>
  </sheetViews>
  <sheetFormatPr defaultRowHeight="14.25" x14ac:dyDescent="0.2"/>
  <cols>
    <col min="1" max="1" width="4" style="2" customWidth="1"/>
    <col min="2" max="2" width="20" style="2" customWidth="1"/>
    <col min="3" max="3" width="20.5703125" style="2" customWidth="1"/>
    <col min="4" max="4" width="13.85546875" style="2" customWidth="1"/>
    <col min="5" max="5" width="17.7109375" style="2" customWidth="1"/>
    <col min="6" max="6" width="13.42578125" style="2" customWidth="1"/>
    <col min="7" max="7" width="39" style="2" customWidth="1"/>
    <col min="8" max="8" width="37.5703125" style="2" customWidth="1"/>
    <col min="9" max="16384" width="9.140625" style="2"/>
  </cols>
  <sheetData>
    <row r="1" spans="1:14" ht="105" customHeight="1" x14ac:dyDescent="0.2">
      <c r="A1" s="79"/>
      <c r="B1" s="117" t="s">
        <v>41</v>
      </c>
      <c r="C1" s="117"/>
      <c r="D1" s="117"/>
      <c r="E1" s="79"/>
      <c r="F1" s="80"/>
      <c r="G1" s="80"/>
      <c r="H1" s="80"/>
      <c r="I1" s="1"/>
      <c r="J1" s="1"/>
      <c r="K1" s="1"/>
      <c r="L1" s="1"/>
      <c r="M1" s="1"/>
    </row>
    <row r="2" spans="1:14" ht="20.25" customHeight="1" x14ac:dyDescent="0.2">
      <c r="A2" s="81"/>
      <c r="B2" s="81"/>
      <c r="C2" s="81"/>
      <c r="D2" s="81"/>
      <c r="E2" s="80"/>
      <c r="F2" s="80"/>
      <c r="G2" s="80"/>
      <c r="H2" s="80"/>
      <c r="I2" s="1"/>
      <c r="J2" s="1"/>
      <c r="K2" s="1"/>
      <c r="L2" s="1"/>
      <c r="M2" s="1"/>
    </row>
    <row r="3" spans="1:14" ht="20.25" customHeight="1" x14ac:dyDescent="0.2">
      <c r="A3" s="81"/>
      <c r="B3" s="81"/>
      <c r="C3" s="81"/>
      <c r="D3" s="81"/>
      <c r="E3" s="80"/>
      <c r="F3" s="80"/>
      <c r="G3" s="80"/>
      <c r="H3" s="80"/>
      <c r="I3" s="1"/>
      <c r="J3" s="1"/>
      <c r="K3" s="1"/>
      <c r="L3" s="1"/>
      <c r="M3" s="1"/>
    </row>
    <row r="4" spans="1:14" ht="33.4" customHeight="1" x14ac:dyDescent="0.2">
      <c r="A4" s="82"/>
      <c r="B4" s="82"/>
      <c r="C4" s="82"/>
      <c r="D4" s="126" t="s">
        <v>96</v>
      </c>
      <c r="E4" s="126"/>
      <c r="F4" s="126"/>
      <c r="G4" s="83" t="s">
        <v>60</v>
      </c>
      <c r="H4" s="82"/>
      <c r="I4" s="1"/>
      <c r="J4" s="1"/>
      <c r="K4" s="1"/>
      <c r="L4" s="1"/>
      <c r="M4" s="1"/>
    </row>
    <row r="5" spans="1:14" ht="23.25" x14ac:dyDescent="0.2">
      <c r="A5" s="123" t="s">
        <v>61</v>
      </c>
      <c r="B5" s="123"/>
      <c r="C5" s="123"/>
      <c r="D5" s="123"/>
      <c r="E5" s="123"/>
      <c r="F5" s="123"/>
      <c r="G5" s="123"/>
      <c r="H5" s="123"/>
      <c r="I5" s="3"/>
      <c r="J5" s="3"/>
      <c r="K5" s="3"/>
      <c r="L5" s="3"/>
      <c r="M5" s="3"/>
      <c r="N5" s="3"/>
    </row>
    <row r="6" spans="1:14" ht="15" x14ac:dyDescent="0.2">
      <c r="A6" s="84"/>
      <c r="B6" s="84"/>
      <c r="C6" s="84"/>
      <c r="D6" s="84"/>
      <c r="E6" s="84"/>
      <c r="F6" s="84"/>
      <c r="G6" s="84"/>
      <c r="H6" s="84"/>
      <c r="I6" s="1"/>
      <c r="J6" s="1"/>
      <c r="K6" s="1"/>
      <c r="L6" s="1"/>
      <c r="M6" s="1"/>
    </row>
    <row r="7" spans="1:14" ht="15" x14ac:dyDescent="0.2">
      <c r="A7" s="84"/>
      <c r="B7" s="84"/>
      <c r="C7" s="84"/>
      <c r="D7" s="84"/>
      <c r="E7" s="84"/>
      <c r="F7" s="84"/>
      <c r="G7" s="84"/>
      <c r="H7" s="84"/>
      <c r="I7" s="1"/>
      <c r="J7" s="1"/>
      <c r="K7" s="1"/>
      <c r="L7" s="1"/>
      <c r="M7" s="1"/>
    </row>
    <row r="8" spans="1:14" ht="15" x14ac:dyDescent="0.2">
      <c r="A8" s="84"/>
      <c r="B8" s="84"/>
      <c r="C8" s="84"/>
      <c r="D8" s="84"/>
      <c r="E8" s="84"/>
      <c r="F8" s="84"/>
      <c r="G8" s="84"/>
      <c r="H8" s="84"/>
      <c r="I8" s="1"/>
      <c r="J8" s="1"/>
      <c r="K8" s="1"/>
      <c r="L8" s="1"/>
      <c r="M8" s="1"/>
    </row>
    <row r="9" spans="1:14" ht="15" x14ac:dyDescent="0.2">
      <c r="A9" s="84"/>
      <c r="B9" s="84"/>
      <c r="C9" s="84"/>
      <c r="D9" s="84"/>
      <c r="E9" s="84"/>
      <c r="F9" s="84"/>
      <c r="G9" s="84"/>
      <c r="H9" s="84"/>
      <c r="I9" s="1"/>
      <c r="J9" s="1"/>
      <c r="K9" s="1"/>
      <c r="L9" s="1"/>
      <c r="M9" s="1"/>
    </row>
    <row r="10" spans="1:14" ht="15" x14ac:dyDescent="0.2">
      <c r="A10" s="84"/>
      <c r="B10" s="84"/>
      <c r="C10" s="84"/>
      <c r="D10" s="84"/>
      <c r="E10" s="84"/>
      <c r="F10" s="84"/>
      <c r="G10" s="84"/>
      <c r="H10" s="84"/>
      <c r="I10" s="1"/>
      <c r="J10" s="1"/>
      <c r="K10" s="1"/>
      <c r="L10" s="1"/>
      <c r="M10" s="1"/>
    </row>
    <row r="11" spans="1:14" ht="35.1" customHeight="1" x14ac:dyDescent="0.3">
      <c r="A11" s="85"/>
      <c r="B11" s="86" t="s">
        <v>19</v>
      </c>
      <c r="C11" s="125" t="s">
        <v>57</v>
      </c>
      <c r="D11" s="125"/>
      <c r="E11" s="125"/>
      <c r="F11" s="125"/>
      <c r="G11" s="125"/>
      <c r="H11" s="86" t="s">
        <v>20</v>
      </c>
      <c r="I11" s="1"/>
      <c r="J11" s="1"/>
      <c r="K11" s="1"/>
      <c r="L11" s="1"/>
      <c r="M11" s="1"/>
    </row>
    <row r="12" spans="1:14" ht="35.1" customHeight="1" x14ac:dyDescent="0.3">
      <c r="A12" s="85"/>
      <c r="B12" s="119" t="s">
        <v>21</v>
      </c>
      <c r="C12" s="119"/>
      <c r="D12" s="119"/>
      <c r="E12" s="124" t="s">
        <v>22</v>
      </c>
      <c r="F12" s="124"/>
      <c r="G12" s="87" t="s">
        <v>23</v>
      </c>
      <c r="H12" s="88" t="s">
        <v>24</v>
      </c>
      <c r="I12" s="1"/>
      <c r="J12" s="1"/>
      <c r="K12" s="1"/>
      <c r="L12" s="1"/>
      <c r="M12" s="1"/>
    </row>
    <row r="13" spans="1:14" ht="35.1" customHeight="1" x14ac:dyDescent="0.3">
      <c r="A13" s="85"/>
      <c r="B13" s="119" t="s">
        <v>25</v>
      </c>
      <c r="C13" s="119"/>
      <c r="D13" s="119"/>
      <c r="E13" s="119"/>
      <c r="F13" s="119"/>
      <c r="G13" s="119"/>
      <c r="H13" s="119"/>
      <c r="I13" s="1"/>
      <c r="J13" s="1"/>
      <c r="K13" s="1"/>
      <c r="L13" s="1"/>
      <c r="M13" s="1"/>
    </row>
    <row r="14" spans="1:14" ht="35.1" customHeight="1" x14ac:dyDescent="0.3">
      <c r="A14" s="85"/>
      <c r="B14" s="119" t="s">
        <v>26</v>
      </c>
      <c r="C14" s="119"/>
      <c r="D14" s="119"/>
      <c r="E14" s="119"/>
      <c r="F14" s="119"/>
      <c r="G14" s="119"/>
      <c r="H14" s="119"/>
      <c r="I14" s="1"/>
      <c r="J14" s="1"/>
      <c r="K14" s="1"/>
      <c r="L14" s="1"/>
      <c r="M14" s="1"/>
    </row>
    <row r="15" spans="1:14" ht="35.1" customHeight="1" x14ac:dyDescent="0.3">
      <c r="A15" s="89"/>
      <c r="B15" s="86" t="s">
        <v>27</v>
      </c>
      <c r="C15" s="90"/>
      <c r="D15" s="90"/>
      <c r="E15" s="90"/>
      <c r="F15" s="90"/>
      <c r="G15" s="90"/>
      <c r="H15" s="90"/>
      <c r="I15" s="1"/>
      <c r="J15" s="1"/>
      <c r="K15" s="1"/>
      <c r="L15" s="1"/>
      <c r="M15" s="1"/>
    </row>
    <row r="16" spans="1:14" ht="35.1" customHeight="1" x14ac:dyDescent="0.3">
      <c r="A16" s="89"/>
      <c r="B16" s="86" t="s">
        <v>28</v>
      </c>
      <c r="C16" s="90"/>
      <c r="D16" s="90"/>
      <c r="E16" s="90"/>
      <c r="F16" s="90"/>
      <c r="G16" s="90"/>
      <c r="H16" s="90"/>
      <c r="I16" s="1"/>
      <c r="J16" s="1"/>
      <c r="K16" s="1"/>
      <c r="L16" s="1"/>
      <c r="M16" s="1"/>
    </row>
    <row r="17" spans="1:13" ht="15" x14ac:dyDescent="0.2">
      <c r="A17" s="91"/>
      <c r="B17" s="91"/>
      <c r="C17" s="91"/>
      <c r="D17" s="91"/>
      <c r="E17" s="91"/>
      <c r="F17" s="91"/>
      <c r="G17" s="91"/>
      <c r="H17" s="91"/>
      <c r="I17" s="1"/>
      <c r="J17" s="1"/>
      <c r="K17" s="1"/>
      <c r="L17" s="1"/>
      <c r="M17" s="1"/>
    </row>
    <row r="18" spans="1:13" ht="15" x14ac:dyDescent="0.2">
      <c r="A18" s="91"/>
      <c r="B18" s="91"/>
      <c r="C18" s="91"/>
      <c r="D18" s="91"/>
      <c r="E18" s="91"/>
      <c r="F18" s="91"/>
      <c r="G18" s="91"/>
      <c r="H18" s="91"/>
      <c r="I18" s="1"/>
      <c r="J18" s="1"/>
      <c r="K18" s="1"/>
      <c r="L18" s="1"/>
      <c r="M18" s="1"/>
    </row>
    <row r="19" spans="1:13" ht="15" x14ac:dyDescent="0.2">
      <c r="A19" s="91"/>
      <c r="B19" s="91"/>
      <c r="C19" s="91"/>
      <c r="D19" s="91"/>
      <c r="E19" s="91"/>
      <c r="F19" s="91"/>
      <c r="G19" s="91"/>
      <c r="H19" s="91"/>
      <c r="I19" s="1"/>
      <c r="J19" s="1"/>
      <c r="K19" s="1"/>
      <c r="L19" s="1"/>
      <c r="M19" s="1"/>
    </row>
    <row r="20" spans="1:13" ht="15" x14ac:dyDescent="0.2">
      <c r="A20" s="91"/>
      <c r="B20" s="91"/>
      <c r="C20" s="91"/>
      <c r="D20" s="91"/>
      <c r="E20" s="91"/>
      <c r="F20" s="91"/>
      <c r="G20" s="91"/>
      <c r="H20" s="91"/>
      <c r="I20" s="1"/>
      <c r="J20" s="1"/>
      <c r="K20" s="1"/>
      <c r="L20" s="1"/>
      <c r="M20" s="1"/>
    </row>
    <row r="21" spans="1:13" ht="33.950000000000003" customHeight="1" x14ac:dyDescent="0.2">
      <c r="A21" s="84"/>
      <c r="B21" s="92" t="s">
        <v>29</v>
      </c>
      <c r="C21" s="93"/>
      <c r="D21" s="94"/>
      <c r="E21" s="95">
        <v>1</v>
      </c>
      <c r="F21" s="96"/>
      <c r="G21" s="118" t="s">
        <v>59</v>
      </c>
      <c r="H21" s="118"/>
      <c r="I21" s="5"/>
      <c r="J21" s="1"/>
      <c r="K21" s="1"/>
      <c r="L21" s="1"/>
      <c r="M21" s="1"/>
    </row>
    <row r="22" spans="1:13" ht="19.899999999999999" customHeight="1" x14ac:dyDescent="0.2">
      <c r="A22" s="84"/>
      <c r="B22" s="97"/>
      <c r="C22" s="94"/>
      <c r="D22" s="94"/>
      <c r="E22" s="94"/>
      <c r="F22" s="94"/>
      <c r="G22" s="94"/>
      <c r="H22" s="94"/>
      <c r="I22" s="5"/>
      <c r="J22" s="1"/>
      <c r="K22" s="1"/>
      <c r="L22" s="1"/>
      <c r="M22" s="1"/>
    </row>
    <row r="23" spans="1:13" ht="9.9499999999999993" customHeight="1" x14ac:dyDescent="0.25">
      <c r="A23" s="84"/>
      <c r="B23" s="98"/>
      <c r="C23" s="84"/>
      <c r="D23" s="84"/>
      <c r="E23" s="84"/>
      <c r="F23" s="84"/>
      <c r="G23" s="84"/>
      <c r="H23" s="84"/>
      <c r="I23" s="1"/>
      <c r="J23" s="1"/>
      <c r="K23" s="1"/>
      <c r="L23" s="1"/>
      <c r="M23" s="1"/>
    </row>
    <row r="24" spans="1:13" ht="33.950000000000003" customHeight="1" x14ac:dyDescent="0.3">
      <c r="A24" s="84"/>
      <c r="B24" s="92" t="s">
        <v>30</v>
      </c>
      <c r="C24" s="99"/>
      <c r="D24" s="100"/>
      <c r="E24" s="101"/>
      <c r="F24" s="96"/>
      <c r="G24" s="102" t="s">
        <v>58</v>
      </c>
      <c r="H24" s="103" t="s">
        <v>97</v>
      </c>
      <c r="I24" s="1"/>
      <c r="J24" s="1"/>
      <c r="K24" s="1"/>
      <c r="L24" s="1"/>
      <c r="M24" s="1"/>
    </row>
    <row r="25" spans="1:13" ht="15" x14ac:dyDescent="0.2">
      <c r="A25" s="84"/>
      <c r="B25" s="84"/>
      <c r="C25" s="84"/>
      <c r="D25" s="84"/>
      <c r="E25" s="84"/>
      <c r="F25" s="84"/>
      <c r="G25" s="84"/>
      <c r="H25" s="84"/>
      <c r="I25" s="1"/>
      <c r="J25" s="1"/>
      <c r="K25" s="1"/>
      <c r="L25" s="1"/>
      <c r="M25" s="1"/>
    </row>
    <row r="26" spans="1:13" ht="15" x14ac:dyDescent="0.2">
      <c r="A26" s="84"/>
      <c r="B26" s="84"/>
      <c r="C26" s="84"/>
      <c r="D26" s="84"/>
      <c r="E26" s="84"/>
      <c r="F26" s="84"/>
      <c r="G26" s="84"/>
      <c r="H26" s="84"/>
      <c r="I26" s="1"/>
      <c r="J26" s="1"/>
      <c r="K26" s="1"/>
      <c r="L26" s="1"/>
      <c r="M26" s="1"/>
    </row>
    <row r="27" spans="1:13" ht="15" x14ac:dyDescent="0.2">
      <c r="A27" s="84"/>
      <c r="B27" s="84"/>
      <c r="C27" s="84"/>
      <c r="D27" s="84"/>
      <c r="E27" s="84"/>
      <c r="F27" s="84"/>
      <c r="G27" s="84"/>
      <c r="H27" s="84"/>
      <c r="I27" s="1"/>
      <c r="J27" s="1"/>
      <c r="K27" s="1"/>
      <c r="L27" s="1"/>
      <c r="M27" s="1"/>
    </row>
    <row r="28" spans="1:13" ht="15" x14ac:dyDescent="0.2">
      <c r="A28" s="84"/>
      <c r="B28" s="84"/>
      <c r="C28" s="84"/>
      <c r="D28" s="84"/>
      <c r="E28" s="84"/>
      <c r="F28" s="84"/>
      <c r="G28" s="84"/>
      <c r="H28" s="84"/>
      <c r="I28" s="1"/>
      <c r="J28" s="1"/>
      <c r="K28" s="1"/>
      <c r="L28" s="1"/>
      <c r="M28" s="1"/>
    </row>
    <row r="29" spans="1:13" ht="15" x14ac:dyDescent="0.2">
      <c r="A29" s="84"/>
      <c r="B29" s="84"/>
      <c r="C29" s="84"/>
      <c r="D29" s="84"/>
      <c r="E29" s="84"/>
      <c r="F29" s="84"/>
      <c r="G29" s="84"/>
      <c r="H29" s="84"/>
      <c r="I29" s="1"/>
      <c r="J29" s="1"/>
      <c r="K29" s="1"/>
      <c r="L29" s="1"/>
      <c r="M29" s="1"/>
    </row>
    <row r="30" spans="1:13" ht="15" x14ac:dyDescent="0.2">
      <c r="A30" s="84"/>
      <c r="B30" s="84"/>
      <c r="C30" s="84"/>
      <c r="D30" s="84"/>
      <c r="E30" s="84"/>
      <c r="F30" s="84"/>
      <c r="G30" s="84"/>
      <c r="H30" s="84"/>
      <c r="I30" s="1"/>
      <c r="J30" s="1"/>
      <c r="K30" s="1"/>
      <c r="L30" s="1"/>
      <c r="M30" s="1"/>
    </row>
    <row r="31" spans="1:13" ht="281.25" customHeight="1" x14ac:dyDescent="0.2">
      <c r="A31" s="84"/>
      <c r="B31" s="120" t="s">
        <v>31</v>
      </c>
      <c r="C31" s="121"/>
      <c r="D31" s="121"/>
      <c r="E31" s="121"/>
      <c r="F31" s="121"/>
      <c r="G31" s="121"/>
      <c r="H31" s="122"/>
      <c r="I31" s="1"/>
      <c r="J31" s="1"/>
      <c r="K31" s="1"/>
      <c r="L31" s="1"/>
      <c r="M31" s="1"/>
    </row>
    <row r="32" spans="1:13" ht="15" x14ac:dyDescent="0.2">
      <c r="A32" s="84"/>
      <c r="B32" s="104"/>
      <c r="C32" s="104"/>
      <c r="D32" s="104"/>
      <c r="E32" s="104"/>
      <c r="F32" s="104"/>
      <c r="G32" s="104"/>
      <c r="H32" s="104"/>
      <c r="I32" s="1"/>
      <c r="J32" s="1"/>
      <c r="K32" s="1"/>
      <c r="L32" s="1"/>
      <c r="M32" s="1"/>
    </row>
    <row r="33" spans="1:13" ht="15" x14ac:dyDescent="0.2">
      <c r="A33" s="84"/>
      <c r="B33" s="104"/>
      <c r="C33" s="104"/>
      <c r="D33" s="104"/>
      <c r="E33" s="104"/>
      <c r="F33" s="104"/>
      <c r="G33" s="104"/>
      <c r="H33" s="104"/>
      <c r="I33" s="1"/>
      <c r="J33" s="1"/>
      <c r="K33" s="1"/>
      <c r="L33" s="1"/>
      <c r="M33" s="1"/>
    </row>
    <row r="34" spans="1:13" ht="15" x14ac:dyDescent="0.2">
      <c r="A34" s="84"/>
      <c r="B34" s="104"/>
      <c r="C34" s="104"/>
      <c r="D34" s="104"/>
      <c r="E34" s="104"/>
      <c r="F34" s="104"/>
      <c r="G34" s="104"/>
      <c r="H34" s="104"/>
      <c r="I34" s="1"/>
      <c r="J34" s="1"/>
      <c r="K34" s="1"/>
      <c r="L34" s="1"/>
      <c r="M34" s="1"/>
    </row>
    <row r="35" spans="1:13" ht="15" x14ac:dyDescent="0.2">
      <c r="A35" s="84"/>
      <c r="B35" s="104"/>
      <c r="C35" s="104"/>
      <c r="D35" s="104"/>
      <c r="E35" s="104"/>
      <c r="F35" s="104"/>
      <c r="G35" s="104"/>
      <c r="H35" s="104"/>
      <c r="I35" s="1"/>
      <c r="J35" s="1"/>
      <c r="K35" s="1"/>
      <c r="L35" s="1"/>
      <c r="M35" s="1"/>
    </row>
    <row r="36" spans="1:13" ht="15" x14ac:dyDescent="0.2">
      <c r="A36" s="84"/>
      <c r="B36" s="105"/>
      <c r="C36" s="105"/>
      <c r="D36" s="105"/>
      <c r="E36" s="105"/>
      <c r="F36" s="105"/>
      <c r="G36" s="105"/>
      <c r="H36" s="105"/>
      <c r="I36" s="1"/>
      <c r="J36" s="1"/>
      <c r="K36" s="1"/>
      <c r="L36" s="1"/>
      <c r="M36" s="1"/>
    </row>
    <row r="37" spans="1:13" ht="21" customHeight="1" x14ac:dyDescent="0.3">
      <c r="A37" s="84"/>
      <c r="B37" s="106" t="s">
        <v>40</v>
      </c>
      <c r="C37" s="107"/>
      <c r="D37" s="107"/>
      <c r="E37" s="107"/>
      <c r="F37" s="107"/>
      <c r="G37" s="107"/>
      <c r="H37" s="107"/>
      <c r="I37" s="1"/>
      <c r="J37" s="1"/>
      <c r="K37" s="1"/>
      <c r="L37" s="1"/>
      <c r="M37" s="1"/>
    </row>
    <row r="38" spans="1:13" ht="20.25" x14ac:dyDescent="0.3">
      <c r="A38" s="84"/>
      <c r="B38" s="106" t="s">
        <v>32</v>
      </c>
      <c r="C38" s="108"/>
      <c r="D38" s="108"/>
      <c r="E38" s="108"/>
      <c r="F38" s="108"/>
      <c r="G38" s="108"/>
      <c r="H38" s="108"/>
      <c r="I38" s="1"/>
      <c r="J38" s="1"/>
      <c r="K38" s="1"/>
      <c r="L38" s="1"/>
      <c r="M38" s="1"/>
    </row>
    <row r="39" spans="1:13" ht="15" x14ac:dyDescent="0.2">
      <c r="A39" s="84"/>
      <c r="B39" s="84"/>
      <c r="C39" s="84"/>
      <c r="D39" s="84"/>
      <c r="E39" s="84"/>
      <c r="F39" s="84"/>
      <c r="G39" s="84"/>
      <c r="H39" s="84"/>
      <c r="I39" s="1"/>
      <c r="J39" s="1"/>
      <c r="K39" s="1"/>
      <c r="L39" s="1"/>
      <c r="M39" s="1"/>
    </row>
    <row r="40" spans="1:13" ht="15" x14ac:dyDescent="0.2">
      <c r="A40" s="84"/>
      <c r="B40" s="84"/>
      <c r="C40" s="84"/>
      <c r="D40" s="84"/>
      <c r="E40" s="84"/>
      <c r="F40" s="84"/>
      <c r="G40" s="84"/>
      <c r="H40" s="84"/>
      <c r="I40" s="1"/>
      <c r="J40" s="1"/>
      <c r="K40" s="1"/>
      <c r="L40" s="1"/>
      <c r="M40" s="1"/>
    </row>
    <row r="41" spans="1:13" ht="15" x14ac:dyDescent="0.2">
      <c r="A41" s="84"/>
      <c r="B41" s="84"/>
      <c r="C41" s="84"/>
      <c r="D41" s="84"/>
      <c r="E41" s="84"/>
      <c r="F41" s="84"/>
      <c r="G41" s="84"/>
      <c r="H41" s="84"/>
      <c r="I41" s="1"/>
      <c r="J41" s="1"/>
      <c r="K41" s="1"/>
      <c r="L41" s="1"/>
      <c r="M41" s="1"/>
    </row>
    <row r="42" spans="1:13" ht="15" x14ac:dyDescent="0.2">
      <c r="A42" s="84"/>
      <c r="B42" s="84"/>
      <c r="C42" s="84"/>
      <c r="D42" s="84"/>
      <c r="E42" s="84"/>
      <c r="F42" s="84"/>
      <c r="G42" s="84"/>
      <c r="H42" s="84"/>
      <c r="I42" s="1"/>
      <c r="J42" s="1"/>
      <c r="K42" s="1"/>
      <c r="L42" s="1"/>
      <c r="M42" s="1"/>
    </row>
    <row r="43" spans="1:13" ht="15" x14ac:dyDescent="0.2">
      <c r="A43" s="84"/>
      <c r="B43" s="84"/>
      <c r="C43" s="84"/>
      <c r="D43" s="84"/>
      <c r="E43" s="84"/>
      <c r="F43" s="84"/>
      <c r="G43" s="84"/>
      <c r="H43" s="84"/>
      <c r="I43" s="1"/>
      <c r="J43" s="1"/>
      <c r="K43" s="1"/>
      <c r="L43" s="1"/>
      <c r="M43" s="1"/>
    </row>
    <row r="44" spans="1:13" ht="27.4" customHeight="1" x14ac:dyDescent="0.2">
      <c r="A44" s="84"/>
      <c r="B44" s="109"/>
      <c r="C44" s="109"/>
      <c r="D44" s="110" t="s">
        <v>33</v>
      </c>
      <c r="E44" s="111" t="s">
        <v>34</v>
      </c>
      <c r="F44" s="110" t="s">
        <v>35</v>
      </c>
      <c r="G44" s="111" t="s">
        <v>36</v>
      </c>
      <c r="H44" s="111" t="s">
        <v>62</v>
      </c>
      <c r="I44" s="1"/>
      <c r="J44" s="1"/>
      <c r="K44" s="1"/>
      <c r="L44" s="1"/>
      <c r="M44" s="1"/>
    </row>
    <row r="45" spans="1:13" x14ac:dyDescent="0.2">
      <c r="A45" s="96"/>
      <c r="B45" s="96"/>
      <c r="C45" s="96"/>
      <c r="D45" s="96"/>
      <c r="E45" s="96"/>
      <c r="F45" s="96"/>
      <c r="G45" s="96"/>
      <c r="H45" s="96"/>
    </row>
    <row r="46" spans="1:13" x14ac:dyDescent="0.2">
      <c r="A46" s="96"/>
      <c r="B46" s="96"/>
      <c r="C46" s="96"/>
      <c r="D46" s="96"/>
      <c r="E46" s="96"/>
      <c r="F46" s="96"/>
      <c r="G46" s="96"/>
      <c r="H46" s="96"/>
    </row>
    <row r="47" spans="1:13" x14ac:dyDescent="0.2">
      <c r="A47" s="96"/>
      <c r="B47" s="96"/>
      <c r="C47" s="96"/>
      <c r="D47" s="96"/>
      <c r="E47" s="96"/>
      <c r="F47" s="96"/>
      <c r="G47" s="96"/>
      <c r="H47" s="96"/>
    </row>
    <row r="48" spans="1:13" x14ac:dyDescent="0.2">
      <c r="A48" s="96"/>
      <c r="B48" s="96"/>
      <c r="C48" s="96"/>
      <c r="D48" s="96"/>
      <c r="E48" s="96"/>
      <c r="F48" s="96"/>
      <c r="G48" s="96"/>
      <c r="H48" s="96"/>
    </row>
    <row r="49" spans="1:251" x14ac:dyDescent="0.2">
      <c r="A49" s="96"/>
      <c r="B49" s="96"/>
      <c r="C49" s="96"/>
      <c r="D49" s="96"/>
      <c r="E49" s="96"/>
      <c r="F49" s="96"/>
      <c r="G49" s="96"/>
      <c r="H49" s="96"/>
    </row>
    <row r="50" spans="1:251" ht="34.15" customHeight="1" x14ac:dyDescent="0.2">
      <c r="A50" s="96"/>
      <c r="B50" s="96"/>
      <c r="C50" s="112"/>
      <c r="D50" s="112"/>
      <c r="E50" s="112"/>
      <c r="F50" s="112"/>
      <c r="G50" s="112"/>
      <c r="H50" s="113"/>
    </row>
    <row r="51" spans="1:251" ht="19.5" customHeight="1" x14ac:dyDescent="0.25">
      <c r="A51" s="84"/>
      <c r="B51" s="114"/>
      <c r="C51" s="114"/>
      <c r="D51" s="115"/>
      <c r="E51" s="96"/>
      <c r="F51" s="110" t="s">
        <v>37</v>
      </c>
      <c r="G51" s="116"/>
      <c r="H51" s="114"/>
      <c r="I51" s="6"/>
      <c r="J51" s="4"/>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row>
    <row r="52" spans="1:251" ht="20.25" x14ac:dyDescent="0.25">
      <c r="A52" s="84"/>
      <c r="B52" s="114"/>
      <c r="C52" s="114"/>
      <c r="D52" s="115"/>
      <c r="E52" s="96"/>
      <c r="F52" s="110" t="s">
        <v>38</v>
      </c>
      <c r="G52" s="116"/>
      <c r="H52" s="114"/>
      <c r="I52" s="6"/>
      <c r="J52" s="4"/>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row>
    <row r="53" spans="1:251" ht="23.25" customHeight="1" x14ac:dyDescent="0.25">
      <c r="A53" s="84"/>
      <c r="B53" s="114"/>
      <c r="C53" s="114"/>
      <c r="D53" s="115"/>
      <c r="E53" s="96"/>
      <c r="F53" s="110" t="s">
        <v>39</v>
      </c>
      <c r="G53" s="116"/>
      <c r="H53" s="114"/>
      <c r="I53" s="6"/>
      <c r="J53" s="4"/>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row>
    <row r="54" spans="1:251" ht="8.25" customHeight="1" x14ac:dyDescent="0.2"/>
    <row r="55" spans="1:251" ht="14.25" customHeight="1" x14ac:dyDescent="0.2"/>
  </sheetData>
  <sheetProtection algorithmName="SHA-512" hashValue="trC86oyHxuItBMpTvcyO2iEAhnKEVuftCTOGnuiVAYuR3P6Yb8HLSlMTgQtwmajDTMME/IR4HUEarIFGzryIMw==" saltValue="0JY/GjczeDSlvHAnl4aQbQ==" spinCount="100000" sheet="1" formatCells="0" selectLockedCells="1"/>
  <mergeCells count="10">
    <mergeCell ref="B1:D1"/>
    <mergeCell ref="G21:H21"/>
    <mergeCell ref="B13:H13"/>
    <mergeCell ref="B14:H14"/>
    <mergeCell ref="B31:H31"/>
    <mergeCell ref="A5:H5"/>
    <mergeCell ref="B12:D12"/>
    <mergeCell ref="E12:F12"/>
    <mergeCell ref="C11:G11"/>
    <mergeCell ref="D4:F4"/>
  </mergeCells>
  <conditionalFormatting sqref="B14">
    <cfRule type="cellIs" dxfId="5" priority="1" operator="equal">
      <formula>""</formula>
    </cfRule>
  </conditionalFormatting>
  <conditionalFormatting sqref="G24">
    <cfRule type="cellIs" dxfId="4" priority="2" operator="equal">
      <formula>""</formula>
    </cfRule>
  </conditionalFormatting>
  <conditionalFormatting sqref="G21">
    <cfRule type="cellIs" dxfId="3" priority="3" operator="equal">
      <formula>""</formula>
    </cfRule>
  </conditionalFormatting>
  <conditionalFormatting sqref="D44">
    <cfRule type="cellIs" dxfId="2" priority="4" operator="equal">
      <formula>""</formula>
    </cfRule>
  </conditionalFormatting>
  <conditionalFormatting sqref="B12">
    <cfRule type="cellIs" dxfId="1" priority="5" operator="equal">
      <formula>""</formula>
    </cfRule>
  </conditionalFormatting>
  <conditionalFormatting sqref="B13">
    <cfRule type="cellIs" dxfId="0" priority="6" operator="equal">
      <formula>""</formula>
    </cfRule>
  </conditionalFormatting>
  <dataValidations count="1">
    <dataValidation operator="equal" allowBlank="1" showErrorMessage="1" sqref="G24 G44">
      <formula1>0</formula1>
      <formula2>0</formula2>
    </dataValidation>
  </dataValidations>
  <pageMargins left="0.78749999999999998" right="0.78749999999999998" top="0.78749999999999998" bottom="0.78749999999999998" header="0.51180555555555496" footer="0.51180555555555496"/>
  <pageSetup paperSize="9" scale="51" firstPageNumber="0" orientation="portrait" r:id="rId1"/>
  <colBreaks count="1" manualBreakCount="1">
    <brk id="8"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O1040"/>
  <sheetViews>
    <sheetView view="pageBreakPreview" zoomScaleNormal="100" zoomScaleSheetLayoutView="100" workbookViewId="0">
      <selection activeCell="B7" sqref="B7:F7"/>
    </sheetView>
  </sheetViews>
  <sheetFormatPr defaultColWidth="9" defaultRowHeight="15" x14ac:dyDescent="0.25"/>
  <cols>
    <col min="1" max="1" width="7.85546875" style="14" customWidth="1"/>
    <col min="2" max="2" width="11" style="14" customWidth="1"/>
    <col min="3" max="3" width="6.28515625" style="14" customWidth="1"/>
    <col min="4" max="4" width="58.5703125" style="14" customWidth="1"/>
    <col min="5" max="5" width="18.140625" style="14" customWidth="1"/>
    <col min="6" max="6" width="6.140625" style="14" customWidth="1"/>
    <col min="7" max="7" width="7.85546875" style="14" customWidth="1"/>
    <col min="8" max="8" width="13.7109375" style="14" hidden="1" customWidth="1"/>
    <col min="9" max="9" width="13.7109375" style="14" customWidth="1"/>
    <col min="10" max="10" width="12.28515625" style="14" customWidth="1"/>
    <col min="11" max="11" width="10.85546875" style="14" customWidth="1"/>
    <col min="12" max="12" width="11.7109375" style="14" bestFit="1" customWidth="1"/>
    <col min="13" max="14" width="9" style="14"/>
    <col min="15" max="15" width="18.140625" style="14" bestFit="1" customWidth="1"/>
    <col min="16" max="16384" width="9" style="14"/>
  </cols>
  <sheetData>
    <row r="1" spans="1:10" x14ac:dyDescent="0.25">
      <c r="A1" s="128" t="s">
        <v>41</v>
      </c>
      <c r="B1" s="128"/>
      <c r="C1" s="128"/>
      <c r="D1" s="128"/>
      <c r="E1" s="8"/>
      <c r="F1" s="8"/>
      <c r="G1" s="8"/>
      <c r="H1" s="18"/>
      <c r="I1" s="19"/>
      <c r="J1" s="19"/>
    </row>
    <row r="2" spans="1:10" x14ac:dyDescent="0.25">
      <c r="A2" s="128"/>
      <c r="B2" s="128"/>
      <c r="C2" s="128"/>
      <c r="D2" s="128"/>
      <c r="E2" s="8"/>
      <c r="F2" s="8"/>
      <c r="G2" s="8"/>
      <c r="H2" s="18"/>
      <c r="I2" s="19"/>
      <c r="J2" s="19"/>
    </row>
    <row r="3" spans="1:10" x14ac:dyDescent="0.25">
      <c r="A3" s="128"/>
      <c r="B3" s="128"/>
      <c r="C3" s="128"/>
      <c r="D3" s="128"/>
      <c r="E3" s="8"/>
      <c r="F3" s="8"/>
      <c r="G3" s="8"/>
      <c r="H3" s="18"/>
      <c r="I3" s="19"/>
      <c r="J3" s="19"/>
    </row>
    <row r="4" spans="1:10" x14ac:dyDescent="0.25">
      <c r="A4" s="128"/>
      <c r="B4" s="128"/>
      <c r="C4" s="128"/>
      <c r="D4" s="128"/>
      <c r="E4" s="8"/>
      <c r="F4" s="8"/>
      <c r="G4" s="8"/>
      <c r="I4" s="19"/>
      <c r="J4" s="19"/>
    </row>
    <row r="5" spans="1:10" s="18" customFormat="1" x14ac:dyDescent="0.25">
      <c r="A5" s="8"/>
      <c r="B5" s="8"/>
      <c r="C5" s="8"/>
      <c r="D5" s="8"/>
      <c r="E5" s="9"/>
      <c r="F5" s="8"/>
      <c r="G5" s="8"/>
      <c r="I5" s="19"/>
      <c r="J5" s="19"/>
    </row>
    <row r="6" spans="1:10" s="18" customFormat="1" x14ac:dyDescent="0.25">
      <c r="A6" s="10" t="s">
        <v>93</v>
      </c>
      <c r="B6" s="130" t="s">
        <v>2447</v>
      </c>
      <c r="C6" s="130"/>
      <c r="D6" s="130"/>
      <c r="E6" s="130"/>
      <c r="F6" s="130"/>
      <c r="G6" s="11"/>
      <c r="I6" s="19"/>
      <c r="J6" s="19"/>
    </row>
    <row r="7" spans="1:10" x14ac:dyDescent="0.25">
      <c r="A7" s="7" t="s">
        <v>95</v>
      </c>
      <c r="B7" s="129" t="s">
        <v>57</v>
      </c>
      <c r="C7" s="129"/>
      <c r="D7" s="129"/>
      <c r="E7" s="129"/>
      <c r="F7" s="129"/>
      <c r="G7" s="18"/>
      <c r="I7" s="12" t="s">
        <v>56</v>
      </c>
      <c r="J7" s="13">
        <f>TRUNC('Proposta de preços'!E21,2)</f>
        <v>1</v>
      </c>
    </row>
    <row r="8" spans="1:10" x14ac:dyDescent="0.25">
      <c r="A8" s="8"/>
      <c r="B8" s="8"/>
      <c r="C8" s="8"/>
      <c r="D8" s="8"/>
      <c r="E8" s="8"/>
      <c r="F8" s="8"/>
      <c r="G8" s="8"/>
      <c r="H8" s="19"/>
      <c r="I8" s="19"/>
      <c r="J8" s="19"/>
    </row>
    <row r="9" spans="1:10" x14ac:dyDescent="0.25">
      <c r="A9" s="131" t="s">
        <v>94</v>
      </c>
      <c r="B9" s="131"/>
      <c r="C9" s="131"/>
      <c r="D9" s="131"/>
      <c r="E9" s="131"/>
      <c r="F9" s="131"/>
      <c r="G9" s="131"/>
      <c r="H9" s="131"/>
      <c r="I9" s="131"/>
      <c r="J9" s="131"/>
    </row>
    <row r="10" spans="1:10" s="15" customFormat="1" ht="22.5" customHeight="1" x14ac:dyDescent="0.2">
      <c r="A10" s="20" t="s">
        <v>63</v>
      </c>
      <c r="B10" s="20" t="s">
        <v>98</v>
      </c>
      <c r="C10" s="20" t="s">
        <v>99</v>
      </c>
      <c r="D10" s="20" t="s">
        <v>64</v>
      </c>
      <c r="E10" s="20"/>
      <c r="F10" s="20" t="s">
        <v>100</v>
      </c>
      <c r="G10" s="21" t="s">
        <v>65</v>
      </c>
      <c r="H10" s="21" t="s">
        <v>101</v>
      </c>
      <c r="I10" s="21" t="s">
        <v>101</v>
      </c>
      <c r="J10" s="21" t="s">
        <v>102</v>
      </c>
    </row>
    <row r="11" spans="1:10" s="25" customFormat="1" ht="15" customHeight="1" x14ac:dyDescent="0.2">
      <c r="A11" s="22" t="s">
        <v>42</v>
      </c>
      <c r="B11" s="22"/>
      <c r="C11" s="22"/>
      <c r="D11" s="22" t="s">
        <v>103</v>
      </c>
      <c r="E11" s="22"/>
      <c r="F11" s="22"/>
      <c r="G11" s="23"/>
      <c r="H11" s="24"/>
      <c r="I11" s="24"/>
      <c r="J11" s="24">
        <f>SUM(J12:J15)</f>
        <v>4364.46</v>
      </c>
    </row>
    <row r="12" spans="1:10" s="25" customFormat="1" ht="52.5" customHeight="1" x14ac:dyDescent="0.2">
      <c r="A12" s="69" t="s">
        <v>0</v>
      </c>
      <c r="B12" s="69" t="s">
        <v>104</v>
      </c>
      <c r="C12" s="69" t="s">
        <v>105</v>
      </c>
      <c r="D12" s="69" t="s">
        <v>106</v>
      </c>
      <c r="E12" s="69"/>
      <c r="F12" s="70" t="s">
        <v>107</v>
      </c>
      <c r="G12" s="71">
        <v>14</v>
      </c>
      <c r="H12" s="72">
        <v>133.15</v>
      </c>
      <c r="I12" s="72">
        <f>H12*$J$7</f>
        <v>133.15</v>
      </c>
      <c r="J12" s="72">
        <f>G12*I12</f>
        <v>1864.1000000000001</v>
      </c>
    </row>
    <row r="13" spans="1:10" s="25" customFormat="1" ht="52.5" customHeight="1" x14ac:dyDescent="0.2">
      <c r="A13" s="69" t="s">
        <v>2</v>
      </c>
      <c r="B13" s="69" t="s">
        <v>108</v>
      </c>
      <c r="C13" s="69" t="s">
        <v>105</v>
      </c>
      <c r="D13" s="69" t="s">
        <v>109</v>
      </c>
      <c r="E13" s="69"/>
      <c r="F13" s="70" t="s">
        <v>110</v>
      </c>
      <c r="G13" s="71">
        <v>20</v>
      </c>
      <c r="H13" s="72">
        <v>42.38</v>
      </c>
      <c r="I13" s="72">
        <f t="shared" ref="I13:I43" si="0">H13*$J$7</f>
        <v>42.38</v>
      </c>
      <c r="J13" s="72">
        <f t="shared" ref="J13:J15" si="1">G13*I13</f>
        <v>847.6</v>
      </c>
    </row>
    <row r="14" spans="1:10" s="25" customFormat="1" ht="15" customHeight="1" x14ac:dyDescent="0.2">
      <c r="A14" s="69" t="s">
        <v>70</v>
      </c>
      <c r="B14" s="69" t="s">
        <v>111</v>
      </c>
      <c r="C14" s="69" t="s">
        <v>105</v>
      </c>
      <c r="D14" s="69" t="s">
        <v>112</v>
      </c>
      <c r="E14" s="69"/>
      <c r="F14" s="70" t="s">
        <v>91</v>
      </c>
      <c r="G14" s="71">
        <v>32</v>
      </c>
      <c r="H14" s="72">
        <v>17.43</v>
      </c>
      <c r="I14" s="72">
        <f t="shared" si="0"/>
        <v>17.43</v>
      </c>
      <c r="J14" s="72">
        <f t="shared" si="1"/>
        <v>557.76</v>
      </c>
    </row>
    <row r="15" spans="1:10" s="25" customFormat="1" ht="15" customHeight="1" x14ac:dyDescent="0.2">
      <c r="A15" s="69" t="s">
        <v>73</v>
      </c>
      <c r="B15" s="69" t="s">
        <v>113</v>
      </c>
      <c r="C15" s="69" t="s">
        <v>114</v>
      </c>
      <c r="D15" s="69" t="s">
        <v>115</v>
      </c>
      <c r="E15" s="69"/>
      <c r="F15" s="70" t="s">
        <v>116</v>
      </c>
      <c r="G15" s="71">
        <v>300</v>
      </c>
      <c r="H15" s="72">
        <v>3.65</v>
      </c>
      <c r="I15" s="72">
        <f t="shared" si="0"/>
        <v>3.65</v>
      </c>
      <c r="J15" s="72">
        <f t="shared" si="1"/>
        <v>1095</v>
      </c>
    </row>
    <row r="16" spans="1:10" s="25" customFormat="1" ht="15" customHeight="1" x14ac:dyDescent="0.2">
      <c r="A16" s="22" t="s">
        <v>44</v>
      </c>
      <c r="B16" s="22"/>
      <c r="C16" s="22"/>
      <c r="D16" s="22" t="s">
        <v>117</v>
      </c>
      <c r="E16" s="22"/>
      <c r="F16" s="22"/>
      <c r="G16" s="23"/>
      <c r="H16" s="24"/>
      <c r="I16" s="24"/>
      <c r="J16" s="24">
        <f>SUM(J17:J26)</f>
        <v>21240.245999999999</v>
      </c>
    </row>
    <row r="17" spans="1:10" s="25" customFormat="1" ht="15" customHeight="1" x14ac:dyDescent="0.2">
      <c r="A17" s="69" t="s">
        <v>5</v>
      </c>
      <c r="B17" s="69" t="s">
        <v>118</v>
      </c>
      <c r="C17" s="69" t="s">
        <v>105</v>
      </c>
      <c r="D17" s="69" t="s">
        <v>119</v>
      </c>
      <c r="E17" s="69"/>
      <c r="F17" s="70" t="s">
        <v>45</v>
      </c>
      <c r="G17" s="71">
        <v>2</v>
      </c>
      <c r="H17" s="72">
        <v>341.75</v>
      </c>
      <c r="I17" s="72">
        <f t="shared" si="0"/>
        <v>341.75</v>
      </c>
      <c r="J17" s="72">
        <f t="shared" ref="J17" si="2">G17*I17</f>
        <v>683.5</v>
      </c>
    </row>
    <row r="18" spans="1:10" s="25" customFormat="1" ht="22.5" customHeight="1" x14ac:dyDescent="0.2">
      <c r="A18" s="69" t="s">
        <v>6</v>
      </c>
      <c r="B18" s="69" t="s">
        <v>120</v>
      </c>
      <c r="C18" s="69" t="s">
        <v>105</v>
      </c>
      <c r="D18" s="69" t="s">
        <v>121</v>
      </c>
      <c r="E18" s="69"/>
      <c r="F18" s="70" t="s">
        <v>45</v>
      </c>
      <c r="G18" s="71">
        <v>9.6999999999999993</v>
      </c>
      <c r="H18" s="72">
        <v>63.28</v>
      </c>
      <c r="I18" s="72">
        <f t="shared" si="0"/>
        <v>63.28</v>
      </c>
      <c r="J18" s="72">
        <f t="shared" ref="J18:J26" si="3">G18*I18</f>
        <v>613.81599999999992</v>
      </c>
    </row>
    <row r="19" spans="1:10" s="25" customFormat="1" ht="22.5" customHeight="1" x14ac:dyDescent="0.2">
      <c r="A19" s="69" t="s">
        <v>8</v>
      </c>
      <c r="B19" s="69" t="s">
        <v>122</v>
      </c>
      <c r="C19" s="69" t="s">
        <v>123</v>
      </c>
      <c r="D19" s="69" t="s">
        <v>124</v>
      </c>
      <c r="E19" s="69"/>
      <c r="F19" s="70" t="s">
        <v>45</v>
      </c>
      <c r="G19" s="71">
        <v>6</v>
      </c>
      <c r="H19" s="72">
        <v>560.72</v>
      </c>
      <c r="I19" s="72">
        <f t="shared" si="0"/>
        <v>560.72</v>
      </c>
      <c r="J19" s="72">
        <f t="shared" si="3"/>
        <v>3364.32</v>
      </c>
    </row>
    <row r="20" spans="1:10" s="25" customFormat="1" ht="30" customHeight="1" x14ac:dyDescent="0.2">
      <c r="A20" s="69" t="s">
        <v>9</v>
      </c>
      <c r="B20" s="69" t="s">
        <v>125</v>
      </c>
      <c r="C20" s="69" t="s">
        <v>105</v>
      </c>
      <c r="D20" s="69" t="s">
        <v>126</v>
      </c>
      <c r="E20" s="69"/>
      <c r="F20" s="70" t="s">
        <v>45</v>
      </c>
      <c r="G20" s="71">
        <v>8</v>
      </c>
      <c r="H20" s="72">
        <v>696.14</v>
      </c>
      <c r="I20" s="72">
        <f t="shared" si="0"/>
        <v>696.14</v>
      </c>
      <c r="J20" s="72">
        <f t="shared" si="3"/>
        <v>5569.12</v>
      </c>
    </row>
    <row r="21" spans="1:10" s="25" customFormat="1" ht="22.5" customHeight="1" x14ac:dyDescent="0.2">
      <c r="A21" s="69" t="s">
        <v>11</v>
      </c>
      <c r="B21" s="69" t="s">
        <v>127</v>
      </c>
      <c r="C21" s="69" t="s">
        <v>123</v>
      </c>
      <c r="D21" s="69" t="s">
        <v>128</v>
      </c>
      <c r="E21" s="69"/>
      <c r="F21" s="70" t="s">
        <v>45</v>
      </c>
      <c r="G21" s="71">
        <v>10</v>
      </c>
      <c r="H21" s="72">
        <v>283.04000000000002</v>
      </c>
      <c r="I21" s="72">
        <f t="shared" si="0"/>
        <v>283.04000000000002</v>
      </c>
      <c r="J21" s="72">
        <f t="shared" si="3"/>
        <v>2830.4</v>
      </c>
    </row>
    <row r="22" spans="1:10" s="25" customFormat="1" ht="30" customHeight="1" x14ac:dyDescent="0.2">
      <c r="A22" s="69" t="s">
        <v>88</v>
      </c>
      <c r="B22" s="69" t="s">
        <v>129</v>
      </c>
      <c r="C22" s="69" t="s">
        <v>105</v>
      </c>
      <c r="D22" s="69" t="s">
        <v>130</v>
      </c>
      <c r="E22" s="69"/>
      <c r="F22" s="70" t="s">
        <v>1</v>
      </c>
      <c r="G22" s="71">
        <v>1</v>
      </c>
      <c r="H22" s="72">
        <v>1280.4100000000001</v>
      </c>
      <c r="I22" s="72">
        <f t="shared" si="0"/>
        <v>1280.4100000000001</v>
      </c>
      <c r="J22" s="72">
        <f t="shared" si="3"/>
        <v>1280.4100000000001</v>
      </c>
    </row>
    <row r="23" spans="1:10" s="25" customFormat="1" ht="22.5" customHeight="1" x14ac:dyDescent="0.2">
      <c r="A23" s="69" t="s">
        <v>89</v>
      </c>
      <c r="B23" s="69" t="s">
        <v>131</v>
      </c>
      <c r="C23" s="69" t="s">
        <v>123</v>
      </c>
      <c r="D23" s="69" t="s">
        <v>132</v>
      </c>
      <c r="E23" s="69"/>
      <c r="F23" s="70" t="s">
        <v>45</v>
      </c>
      <c r="G23" s="71">
        <v>12</v>
      </c>
      <c r="H23" s="72">
        <v>349.9</v>
      </c>
      <c r="I23" s="72">
        <f t="shared" si="0"/>
        <v>349.9</v>
      </c>
      <c r="J23" s="72">
        <f t="shared" si="3"/>
        <v>4198.7999999999993</v>
      </c>
    </row>
    <row r="24" spans="1:10" s="25" customFormat="1" ht="15" customHeight="1" x14ac:dyDescent="0.2">
      <c r="A24" s="69" t="s">
        <v>90</v>
      </c>
      <c r="B24" s="69" t="s">
        <v>133</v>
      </c>
      <c r="C24" s="69" t="s">
        <v>105</v>
      </c>
      <c r="D24" s="69" t="s">
        <v>134</v>
      </c>
      <c r="E24" s="69"/>
      <c r="F24" s="70" t="s">
        <v>1</v>
      </c>
      <c r="G24" s="71">
        <v>1</v>
      </c>
      <c r="H24" s="72">
        <v>1691.57</v>
      </c>
      <c r="I24" s="72">
        <f t="shared" si="0"/>
        <v>1691.57</v>
      </c>
      <c r="J24" s="72">
        <f t="shared" si="3"/>
        <v>1691.57</v>
      </c>
    </row>
    <row r="25" spans="1:10" s="25" customFormat="1" ht="37.5" customHeight="1" x14ac:dyDescent="0.2">
      <c r="A25" s="69" t="s">
        <v>135</v>
      </c>
      <c r="B25" s="69" t="s">
        <v>136</v>
      </c>
      <c r="C25" s="69" t="s">
        <v>105</v>
      </c>
      <c r="D25" s="69" t="s">
        <v>137</v>
      </c>
      <c r="E25" s="69"/>
      <c r="F25" s="70" t="s">
        <v>1</v>
      </c>
      <c r="G25" s="71">
        <v>1</v>
      </c>
      <c r="H25" s="72">
        <v>193.85</v>
      </c>
      <c r="I25" s="72">
        <f t="shared" si="0"/>
        <v>193.85</v>
      </c>
      <c r="J25" s="72">
        <f t="shared" si="3"/>
        <v>193.85</v>
      </c>
    </row>
    <row r="26" spans="1:10" s="25" customFormat="1" ht="15" customHeight="1" x14ac:dyDescent="0.2">
      <c r="A26" s="69" t="s">
        <v>138</v>
      </c>
      <c r="B26" s="69" t="s">
        <v>139</v>
      </c>
      <c r="C26" s="69" t="s">
        <v>114</v>
      </c>
      <c r="D26" s="69" t="s">
        <v>140</v>
      </c>
      <c r="E26" s="69"/>
      <c r="F26" s="70" t="s">
        <v>67</v>
      </c>
      <c r="G26" s="71">
        <v>1</v>
      </c>
      <c r="H26" s="72">
        <v>814.46</v>
      </c>
      <c r="I26" s="72">
        <f t="shared" si="0"/>
        <v>814.46</v>
      </c>
      <c r="J26" s="72">
        <f t="shared" si="3"/>
        <v>814.46</v>
      </c>
    </row>
    <row r="27" spans="1:10" s="25" customFormat="1" ht="15" customHeight="1" x14ac:dyDescent="0.2">
      <c r="A27" s="22" t="s">
        <v>46</v>
      </c>
      <c r="B27" s="22"/>
      <c r="C27" s="22"/>
      <c r="D27" s="22" t="s">
        <v>3</v>
      </c>
      <c r="E27" s="22"/>
      <c r="F27" s="22"/>
      <c r="G27" s="23"/>
      <c r="H27" s="24"/>
      <c r="I27" s="24"/>
      <c r="J27" s="24">
        <f>SUM(J28:J43)</f>
        <v>244828.40399999995</v>
      </c>
    </row>
    <row r="28" spans="1:10" s="25" customFormat="1" ht="22.5" customHeight="1" x14ac:dyDescent="0.2">
      <c r="A28" s="69" t="s">
        <v>15</v>
      </c>
      <c r="B28" s="69" t="s">
        <v>141</v>
      </c>
      <c r="C28" s="69" t="s">
        <v>105</v>
      </c>
      <c r="D28" s="69" t="s">
        <v>142</v>
      </c>
      <c r="E28" s="69"/>
      <c r="F28" s="70" t="s">
        <v>43</v>
      </c>
      <c r="G28" s="71">
        <v>3.2</v>
      </c>
      <c r="H28" s="72">
        <v>18167.27</v>
      </c>
      <c r="I28" s="72">
        <f t="shared" si="0"/>
        <v>18167.27</v>
      </c>
      <c r="J28" s="72">
        <f t="shared" ref="J28" si="4">G28*I28</f>
        <v>58135.264000000003</v>
      </c>
    </row>
    <row r="29" spans="1:10" s="25" customFormat="1" ht="15" customHeight="1" x14ac:dyDescent="0.2">
      <c r="A29" s="69" t="s">
        <v>16</v>
      </c>
      <c r="B29" s="69" t="s">
        <v>143</v>
      </c>
      <c r="C29" s="69" t="s">
        <v>105</v>
      </c>
      <c r="D29" s="69" t="s">
        <v>144</v>
      </c>
      <c r="E29" s="69"/>
      <c r="F29" s="70" t="s">
        <v>43</v>
      </c>
      <c r="G29" s="71">
        <v>8</v>
      </c>
      <c r="H29" s="72">
        <v>4125.53</v>
      </c>
      <c r="I29" s="72">
        <f t="shared" si="0"/>
        <v>4125.53</v>
      </c>
      <c r="J29" s="72">
        <f t="shared" ref="J29:J43" si="5">G29*I29</f>
        <v>33004.239999999998</v>
      </c>
    </row>
    <row r="30" spans="1:10" s="25" customFormat="1" ht="15" customHeight="1" x14ac:dyDescent="0.2">
      <c r="A30" s="69" t="s">
        <v>17</v>
      </c>
      <c r="B30" s="69" t="s">
        <v>145</v>
      </c>
      <c r="C30" s="69" t="s">
        <v>105</v>
      </c>
      <c r="D30" s="69" t="s">
        <v>4</v>
      </c>
      <c r="E30" s="69"/>
      <c r="F30" s="70" t="s">
        <v>43</v>
      </c>
      <c r="G30" s="71">
        <v>8</v>
      </c>
      <c r="H30" s="72">
        <v>6383.07</v>
      </c>
      <c r="I30" s="72">
        <f t="shared" si="0"/>
        <v>6383.07</v>
      </c>
      <c r="J30" s="72">
        <f t="shared" si="5"/>
        <v>51064.56</v>
      </c>
    </row>
    <row r="31" spans="1:10" s="25" customFormat="1" ht="15" customHeight="1" x14ac:dyDescent="0.2">
      <c r="A31" s="69" t="s">
        <v>146</v>
      </c>
      <c r="B31" s="69" t="s">
        <v>147</v>
      </c>
      <c r="C31" s="69" t="s">
        <v>105</v>
      </c>
      <c r="D31" s="69" t="s">
        <v>148</v>
      </c>
      <c r="E31" s="69"/>
      <c r="F31" s="70" t="s">
        <v>91</v>
      </c>
      <c r="G31" s="71">
        <v>40</v>
      </c>
      <c r="H31" s="72">
        <v>121.97</v>
      </c>
      <c r="I31" s="72">
        <f t="shared" si="0"/>
        <v>121.97</v>
      </c>
      <c r="J31" s="72">
        <f t="shared" si="5"/>
        <v>4878.8</v>
      </c>
    </row>
    <row r="32" spans="1:10" s="25" customFormat="1" ht="15" customHeight="1" x14ac:dyDescent="0.2">
      <c r="A32" s="69" t="s">
        <v>149</v>
      </c>
      <c r="B32" s="69" t="s">
        <v>150</v>
      </c>
      <c r="C32" s="69" t="s">
        <v>123</v>
      </c>
      <c r="D32" s="69" t="s">
        <v>151</v>
      </c>
      <c r="E32" s="69"/>
      <c r="F32" s="70" t="s">
        <v>152</v>
      </c>
      <c r="G32" s="71">
        <v>6</v>
      </c>
      <c r="H32" s="72">
        <v>6313.54</v>
      </c>
      <c r="I32" s="72">
        <f t="shared" si="0"/>
        <v>6313.54</v>
      </c>
      <c r="J32" s="72">
        <f t="shared" si="5"/>
        <v>37881.24</v>
      </c>
    </row>
    <row r="33" spans="1:10" s="25" customFormat="1" ht="15" customHeight="1" x14ac:dyDescent="0.2">
      <c r="A33" s="69" t="s">
        <v>153</v>
      </c>
      <c r="B33" s="69" t="s">
        <v>154</v>
      </c>
      <c r="C33" s="69" t="s">
        <v>105</v>
      </c>
      <c r="D33" s="69" t="s">
        <v>155</v>
      </c>
      <c r="E33" s="69"/>
      <c r="F33" s="70" t="s">
        <v>43</v>
      </c>
      <c r="G33" s="71">
        <v>1</v>
      </c>
      <c r="H33" s="72">
        <v>7246.84</v>
      </c>
      <c r="I33" s="72">
        <f t="shared" si="0"/>
        <v>7246.84</v>
      </c>
      <c r="J33" s="72">
        <f t="shared" si="5"/>
        <v>7246.84</v>
      </c>
    </row>
    <row r="34" spans="1:10" s="25" customFormat="1" ht="15" customHeight="1" x14ac:dyDescent="0.2">
      <c r="A34" s="69" t="s">
        <v>156</v>
      </c>
      <c r="B34" s="69" t="s">
        <v>157</v>
      </c>
      <c r="C34" s="69" t="s">
        <v>123</v>
      </c>
      <c r="D34" s="69" t="s">
        <v>158</v>
      </c>
      <c r="E34" s="69"/>
      <c r="F34" s="70" t="s">
        <v>152</v>
      </c>
      <c r="G34" s="71">
        <v>8</v>
      </c>
      <c r="H34" s="72">
        <v>3975.82</v>
      </c>
      <c r="I34" s="72">
        <f t="shared" si="0"/>
        <v>3975.82</v>
      </c>
      <c r="J34" s="72">
        <f t="shared" si="5"/>
        <v>31806.560000000001</v>
      </c>
    </row>
    <row r="35" spans="1:10" s="25" customFormat="1" ht="15" customHeight="1" x14ac:dyDescent="0.2">
      <c r="A35" s="69" t="s">
        <v>159</v>
      </c>
      <c r="B35" s="69" t="s">
        <v>160</v>
      </c>
      <c r="C35" s="69" t="s">
        <v>123</v>
      </c>
      <c r="D35" s="69" t="s">
        <v>161</v>
      </c>
      <c r="E35" s="69"/>
      <c r="F35" s="70" t="s">
        <v>152</v>
      </c>
      <c r="G35" s="71">
        <v>8</v>
      </c>
      <c r="H35" s="72">
        <v>108.32</v>
      </c>
      <c r="I35" s="72">
        <f t="shared" si="0"/>
        <v>108.32</v>
      </c>
      <c r="J35" s="72">
        <f t="shared" si="5"/>
        <v>866.56</v>
      </c>
    </row>
    <row r="36" spans="1:10" s="25" customFormat="1" ht="15" customHeight="1" x14ac:dyDescent="0.2">
      <c r="A36" s="69" t="s">
        <v>162</v>
      </c>
      <c r="B36" s="69" t="s">
        <v>163</v>
      </c>
      <c r="C36" s="69" t="s">
        <v>123</v>
      </c>
      <c r="D36" s="69" t="s">
        <v>164</v>
      </c>
      <c r="E36" s="69"/>
      <c r="F36" s="70" t="s">
        <v>152</v>
      </c>
      <c r="G36" s="71">
        <v>8</v>
      </c>
      <c r="H36" s="72">
        <v>219.08</v>
      </c>
      <c r="I36" s="72">
        <f t="shared" si="0"/>
        <v>219.08</v>
      </c>
      <c r="J36" s="72">
        <f t="shared" si="5"/>
        <v>1752.64</v>
      </c>
    </row>
    <row r="37" spans="1:10" s="25" customFormat="1" ht="15" customHeight="1" x14ac:dyDescent="0.2">
      <c r="A37" s="69" t="s">
        <v>165</v>
      </c>
      <c r="B37" s="69" t="s">
        <v>166</v>
      </c>
      <c r="C37" s="69" t="s">
        <v>123</v>
      </c>
      <c r="D37" s="69" t="s">
        <v>167</v>
      </c>
      <c r="E37" s="69"/>
      <c r="F37" s="70" t="s">
        <v>152</v>
      </c>
      <c r="G37" s="71">
        <v>8</v>
      </c>
      <c r="H37" s="72">
        <v>243.42</v>
      </c>
      <c r="I37" s="72">
        <f t="shared" si="0"/>
        <v>243.42</v>
      </c>
      <c r="J37" s="72">
        <f t="shared" si="5"/>
        <v>1947.36</v>
      </c>
    </row>
    <row r="38" spans="1:10" s="25" customFormat="1" ht="15" customHeight="1" x14ac:dyDescent="0.2">
      <c r="A38" s="69" t="s">
        <v>168</v>
      </c>
      <c r="B38" s="69" t="s">
        <v>169</v>
      </c>
      <c r="C38" s="69" t="s">
        <v>123</v>
      </c>
      <c r="D38" s="69" t="s">
        <v>170</v>
      </c>
      <c r="E38" s="69"/>
      <c r="F38" s="70" t="s">
        <v>152</v>
      </c>
      <c r="G38" s="71">
        <v>8</v>
      </c>
      <c r="H38" s="72">
        <v>36.51</v>
      </c>
      <c r="I38" s="72">
        <f t="shared" si="0"/>
        <v>36.51</v>
      </c>
      <c r="J38" s="72">
        <f t="shared" si="5"/>
        <v>292.08</v>
      </c>
    </row>
    <row r="39" spans="1:10" s="25" customFormat="1" ht="15" customHeight="1" x14ac:dyDescent="0.2">
      <c r="A39" s="69" t="s">
        <v>171</v>
      </c>
      <c r="B39" s="69" t="s">
        <v>172</v>
      </c>
      <c r="C39" s="69" t="s">
        <v>123</v>
      </c>
      <c r="D39" s="69" t="s">
        <v>173</v>
      </c>
      <c r="E39" s="69"/>
      <c r="F39" s="70" t="s">
        <v>152</v>
      </c>
      <c r="G39" s="71">
        <v>8</v>
      </c>
      <c r="H39" s="72">
        <v>96.13</v>
      </c>
      <c r="I39" s="72">
        <f t="shared" si="0"/>
        <v>96.13</v>
      </c>
      <c r="J39" s="72">
        <f t="shared" si="5"/>
        <v>769.04</v>
      </c>
    </row>
    <row r="40" spans="1:10" s="25" customFormat="1" ht="15" customHeight="1" x14ac:dyDescent="0.2">
      <c r="A40" s="69" t="s">
        <v>174</v>
      </c>
      <c r="B40" s="69" t="s">
        <v>175</v>
      </c>
      <c r="C40" s="69" t="s">
        <v>105</v>
      </c>
      <c r="D40" s="69" t="s">
        <v>176</v>
      </c>
      <c r="E40" s="69"/>
      <c r="F40" s="70" t="s">
        <v>45</v>
      </c>
      <c r="G40" s="71">
        <v>1440</v>
      </c>
      <c r="H40" s="72">
        <v>9.01</v>
      </c>
      <c r="I40" s="72">
        <f t="shared" si="0"/>
        <v>9.01</v>
      </c>
      <c r="J40" s="72">
        <f t="shared" si="5"/>
        <v>12974.4</v>
      </c>
    </row>
    <row r="41" spans="1:10" s="25" customFormat="1" ht="22.5" customHeight="1" x14ac:dyDescent="0.2">
      <c r="A41" s="69" t="s">
        <v>177</v>
      </c>
      <c r="B41" s="69" t="s">
        <v>178</v>
      </c>
      <c r="C41" s="69" t="s">
        <v>123</v>
      </c>
      <c r="D41" s="69" t="s">
        <v>179</v>
      </c>
      <c r="E41" s="69"/>
      <c r="F41" s="70" t="s">
        <v>1</v>
      </c>
      <c r="G41" s="71">
        <v>1</v>
      </c>
      <c r="H41" s="72">
        <v>973.68</v>
      </c>
      <c r="I41" s="72">
        <f t="shared" si="0"/>
        <v>973.68</v>
      </c>
      <c r="J41" s="72">
        <f t="shared" si="5"/>
        <v>973.68</v>
      </c>
    </row>
    <row r="42" spans="1:10" s="25" customFormat="1" ht="22.5" customHeight="1" x14ac:dyDescent="0.2">
      <c r="A42" s="69" t="s">
        <v>180</v>
      </c>
      <c r="B42" s="69" t="s">
        <v>181</v>
      </c>
      <c r="C42" s="69" t="s">
        <v>123</v>
      </c>
      <c r="D42" s="69" t="s">
        <v>182</v>
      </c>
      <c r="E42" s="69"/>
      <c r="F42" s="70" t="s">
        <v>1</v>
      </c>
      <c r="G42" s="71">
        <v>1</v>
      </c>
      <c r="H42" s="72">
        <v>973.68</v>
      </c>
      <c r="I42" s="72">
        <f t="shared" si="0"/>
        <v>973.68</v>
      </c>
      <c r="J42" s="72">
        <f t="shared" si="5"/>
        <v>973.68</v>
      </c>
    </row>
    <row r="43" spans="1:10" s="25" customFormat="1" ht="15" customHeight="1" x14ac:dyDescent="0.2">
      <c r="A43" s="69" t="s">
        <v>183</v>
      </c>
      <c r="B43" s="69" t="s">
        <v>184</v>
      </c>
      <c r="C43" s="69" t="s">
        <v>123</v>
      </c>
      <c r="D43" s="69" t="s">
        <v>185</v>
      </c>
      <c r="E43" s="69"/>
      <c r="F43" s="70" t="s">
        <v>1</v>
      </c>
      <c r="G43" s="71">
        <v>1</v>
      </c>
      <c r="H43" s="72">
        <v>261.45999999999998</v>
      </c>
      <c r="I43" s="72">
        <f t="shared" si="0"/>
        <v>261.45999999999998</v>
      </c>
      <c r="J43" s="72">
        <f t="shared" si="5"/>
        <v>261.45999999999998</v>
      </c>
    </row>
    <row r="44" spans="1:10" s="25" customFormat="1" ht="15" customHeight="1" x14ac:dyDescent="0.2">
      <c r="A44" s="22" t="s">
        <v>186</v>
      </c>
      <c r="B44" s="22"/>
      <c r="C44" s="22"/>
      <c r="D44" s="22" t="s">
        <v>187</v>
      </c>
      <c r="E44" s="22"/>
      <c r="F44" s="22"/>
      <c r="G44" s="23"/>
      <c r="H44" s="24"/>
      <c r="I44" s="24"/>
      <c r="J44" s="24">
        <f>J45+J51+J57</f>
        <v>17318.685599999997</v>
      </c>
    </row>
    <row r="45" spans="1:10" s="25" customFormat="1" ht="15" customHeight="1" x14ac:dyDescent="0.2">
      <c r="A45" s="22" t="s">
        <v>188</v>
      </c>
      <c r="B45" s="22"/>
      <c r="C45" s="22"/>
      <c r="D45" s="22" t="s">
        <v>189</v>
      </c>
      <c r="E45" s="22"/>
      <c r="F45" s="22"/>
      <c r="G45" s="23"/>
      <c r="H45" s="24"/>
      <c r="I45" s="24"/>
      <c r="J45" s="24">
        <f>SUM(J46:J50)</f>
        <v>13139.861199999999</v>
      </c>
    </row>
    <row r="46" spans="1:10" s="25" customFormat="1" ht="22.5" customHeight="1" x14ac:dyDescent="0.2">
      <c r="A46" s="69" t="s">
        <v>190</v>
      </c>
      <c r="B46" s="69" t="s">
        <v>191</v>
      </c>
      <c r="C46" s="69" t="s">
        <v>105</v>
      </c>
      <c r="D46" s="69" t="s">
        <v>192</v>
      </c>
      <c r="E46" s="69"/>
      <c r="F46" s="70" t="s">
        <v>45</v>
      </c>
      <c r="G46" s="71">
        <v>1083.3599999999999</v>
      </c>
      <c r="H46" s="72">
        <v>0.66</v>
      </c>
      <c r="I46" s="72">
        <f t="shared" ref="I46:I58" si="6">H46*$J$7</f>
        <v>0.66</v>
      </c>
      <c r="J46" s="72">
        <f t="shared" ref="J46" si="7">G46*I46</f>
        <v>715.01760000000002</v>
      </c>
    </row>
    <row r="47" spans="1:10" s="25" customFormat="1" ht="37.5" customHeight="1" x14ac:dyDescent="0.2">
      <c r="A47" s="69" t="s">
        <v>193</v>
      </c>
      <c r="B47" s="69" t="s">
        <v>194</v>
      </c>
      <c r="C47" s="69" t="s">
        <v>105</v>
      </c>
      <c r="D47" s="69" t="s">
        <v>195</v>
      </c>
      <c r="E47" s="69"/>
      <c r="F47" s="70" t="s">
        <v>47</v>
      </c>
      <c r="G47" s="71">
        <v>303.62</v>
      </c>
      <c r="H47" s="72">
        <v>1.9</v>
      </c>
      <c r="I47" s="72">
        <f t="shared" si="6"/>
        <v>1.9</v>
      </c>
      <c r="J47" s="72">
        <f t="shared" ref="J47:J50" si="8">G47*I47</f>
        <v>576.87799999999993</v>
      </c>
    </row>
    <row r="48" spans="1:10" s="25" customFormat="1" ht="15" customHeight="1" x14ac:dyDescent="0.2">
      <c r="A48" s="69" t="s">
        <v>196</v>
      </c>
      <c r="B48" s="69" t="s">
        <v>197</v>
      </c>
      <c r="C48" s="69" t="s">
        <v>105</v>
      </c>
      <c r="D48" s="69" t="s">
        <v>50</v>
      </c>
      <c r="E48" s="69"/>
      <c r="F48" s="70" t="s">
        <v>51</v>
      </c>
      <c r="G48" s="71">
        <v>3036.2</v>
      </c>
      <c r="H48" s="72">
        <v>1.1200000000000001</v>
      </c>
      <c r="I48" s="72">
        <f t="shared" si="6"/>
        <v>1.1200000000000001</v>
      </c>
      <c r="J48" s="72">
        <f t="shared" si="8"/>
        <v>3400.5440000000003</v>
      </c>
    </row>
    <row r="49" spans="1:12" s="25" customFormat="1" ht="15" customHeight="1" x14ac:dyDescent="0.2">
      <c r="A49" s="69" t="s">
        <v>198</v>
      </c>
      <c r="B49" s="69" t="s">
        <v>199</v>
      </c>
      <c r="C49" s="69" t="s">
        <v>105</v>
      </c>
      <c r="D49" s="69" t="s">
        <v>200</v>
      </c>
      <c r="E49" s="69"/>
      <c r="F49" s="70" t="s">
        <v>47</v>
      </c>
      <c r="G49" s="71">
        <v>364.68</v>
      </c>
      <c r="H49" s="72">
        <v>8</v>
      </c>
      <c r="I49" s="72">
        <f t="shared" si="6"/>
        <v>8</v>
      </c>
      <c r="J49" s="72">
        <f t="shared" si="8"/>
        <v>2917.44</v>
      </c>
    </row>
    <row r="50" spans="1:12" s="25" customFormat="1" ht="22.5" customHeight="1" x14ac:dyDescent="0.2">
      <c r="A50" s="69" t="s">
        <v>201</v>
      </c>
      <c r="B50" s="69" t="s">
        <v>202</v>
      </c>
      <c r="C50" s="69" t="s">
        <v>123</v>
      </c>
      <c r="D50" s="69" t="s">
        <v>203</v>
      </c>
      <c r="E50" s="69"/>
      <c r="F50" s="70" t="s">
        <v>47</v>
      </c>
      <c r="G50" s="71">
        <v>94.32</v>
      </c>
      <c r="H50" s="72">
        <v>58.63</v>
      </c>
      <c r="I50" s="72">
        <f t="shared" si="6"/>
        <v>58.63</v>
      </c>
      <c r="J50" s="72">
        <f t="shared" si="8"/>
        <v>5529.9816000000001</v>
      </c>
    </row>
    <row r="51" spans="1:12" s="25" customFormat="1" ht="15" customHeight="1" x14ac:dyDescent="0.2">
      <c r="A51" s="22" t="s">
        <v>204</v>
      </c>
      <c r="B51" s="22"/>
      <c r="C51" s="22"/>
      <c r="D51" s="22" t="s">
        <v>205</v>
      </c>
      <c r="E51" s="22"/>
      <c r="F51" s="22"/>
      <c r="G51" s="23"/>
      <c r="H51" s="24"/>
      <c r="I51" s="24"/>
      <c r="J51" s="24">
        <f>SUM(J52:J56)</f>
        <v>508.38360000000006</v>
      </c>
    </row>
    <row r="52" spans="1:12" s="25" customFormat="1" ht="15" customHeight="1" x14ac:dyDescent="0.2">
      <c r="A52" s="69" t="s">
        <v>206</v>
      </c>
      <c r="B52" s="69" t="s">
        <v>207</v>
      </c>
      <c r="C52" s="69" t="s">
        <v>105</v>
      </c>
      <c r="D52" s="69" t="s">
        <v>208</v>
      </c>
      <c r="E52" s="69"/>
      <c r="F52" s="70" t="s">
        <v>10</v>
      </c>
      <c r="G52" s="71">
        <v>10</v>
      </c>
      <c r="H52" s="72">
        <v>9.07</v>
      </c>
      <c r="I52" s="72">
        <f t="shared" si="6"/>
        <v>9.07</v>
      </c>
      <c r="J52" s="72">
        <f t="shared" ref="J52" si="9">G52*I52</f>
        <v>90.7</v>
      </c>
    </row>
    <row r="53" spans="1:12" s="25" customFormat="1" ht="15" customHeight="1" x14ac:dyDescent="0.2">
      <c r="A53" s="69" t="s">
        <v>209</v>
      </c>
      <c r="B53" s="69" t="s">
        <v>210</v>
      </c>
      <c r="C53" s="69" t="s">
        <v>105</v>
      </c>
      <c r="D53" s="69" t="s">
        <v>48</v>
      </c>
      <c r="E53" s="69"/>
      <c r="F53" s="70" t="s">
        <v>47</v>
      </c>
      <c r="G53" s="71">
        <v>0.8</v>
      </c>
      <c r="H53" s="72">
        <v>260.05</v>
      </c>
      <c r="I53" s="72">
        <f t="shared" si="6"/>
        <v>260.05</v>
      </c>
      <c r="J53" s="72">
        <f t="shared" ref="J53:J56" si="10">G53*I53</f>
        <v>208.04000000000002</v>
      </c>
    </row>
    <row r="54" spans="1:12" s="25" customFormat="1" ht="15" customHeight="1" x14ac:dyDescent="0.2">
      <c r="A54" s="69" t="s">
        <v>211</v>
      </c>
      <c r="B54" s="69" t="s">
        <v>212</v>
      </c>
      <c r="C54" s="69" t="s">
        <v>105</v>
      </c>
      <c r="D54" s="69" t="s">
        <v>213</v>
      </c>
      <c r="E54" s="69"/>
      <c r="F54" s="70" t="s">
        <v>47</v>
      </c>
      <c r="G54" s="71">
        <v>1.32</v>
      </c>
      <c r="H54" s="72">
        <v>43.57</v>
      </c>
      <c r="I54" s="72">
        <f t="shared" si="6"/>
        <v>43.57</v>
      </c>
      <c r="J54" s="72">
        <f t="shared" si="10"/>
        <v>57.512400000000007</v>
      </c>
    </row>
    <row r="55" spans="1:12" s="25" customFormat="1" ht="15" customHeight="1" x14ac:dyDescent="0.2">
      <c r="A55" s="69" t="s">
        <v>214</v>
      </c>
      <c r="B55" s="69" t="s">
        <v>215</v>
      </c>
      <c r="C55" s="69" t="s">
        <v>105</v>
      </c>
      <c r="D55" s="69" t="s">
        <v>49</v>
      </c>
      <c r="E55" s="69"/>
      <c r="F55" s="70" t="s">
        <v>47</v>
      </c>
      <c r="G55" s="71">
        <v>4.24</v>
      </c>
      <c r="H55" s="72">
        <v>24.68</v>
      </c>
      <c r="I55" s="72">
        <f t="shared" si="6"/>
        <v>24.68</v>
      </c>
      <c r="J55" s="72">
        <f t="shared" si="10"/>
        <v>104.64320000000001</v>
      </c>
    </row>
    <row r="56" spans="1:12" s="25" customFormat="1" ht="15" customHeight="1" x14ac:dyDescent="0.2">
      <c r="A56" s="69" t="s">
        <v>216</v>
      </c>
      <c r="B56" s="69" t="s">
        <v>197</v>
      </c>
      <c r="C56" s="69" t="s">
        <v>105</v>
      </c>
      <c r="D56" s="69" t="s">
        <v>50</v>
      </c>
      <c r="E56" s="69"/>
      <c r="F56" s="70" t="s">
        <v>51</v>
      </c>
      <c r="G56" s="71">
        <v>42.4</v>
      </c>
      <c r="H56" s="72">
        <v>1.1200000000000001</v>
      </c>
      <c r="I56" s="72">
        <f t="shared" si="6"/>
        <v>1.1200000000000001</v>
      </c>
      <c r="J56" s="72">
        <f t="shared" si="10"/>
        <v>47.488</v>
      </c>
    </row>
    <row r="57" spans="1:12" s="25" customFormat="1" ht="15" customHeight="1" x14ac:dyDescent="0.2">
      <c r="A57" s="22" t="s">
        <v>217</v>
      </c>
      <c r="B57" s="22"/>
      <c r="C57" s="22"/>
      <c r="D57" s="22" t="s">
        <v>218</v>
      </c>
      <c r="E57" s="22"/>
      <c r="F57" s="22"/>
      <c r="G57" s="23"/>
      <c r="H57" s="24"/>
      <c r="I57" s="24"/>
      <c r="J57" s="24">
        <f>SUM(J58)</f>
        <v>3670.4407999999999</v>
      </c>
    </row>
    <row r="58" spans="1:12" s="25" customFormat="1" ht="22.5" customHeight="1" x14ac:dyDescent="0.2">
      <c r="A58" s="69" t="s">
        <v>219</v>
      </c>
      <c r="B58" s="69" t="s">
        <v>220</v>
      </c>
      <c r="C58" s="69" t="s">
        <v>114</v>
      </c>
      <c r="D58" s="69" t="s">
        <v>221</v>
      </c>
      <c r="E58" s="69"/>
      <c r="F58" s="70" t="s">
        <v>45</v>
      </c>
      <c r="G58" s="71">
        <v>532.72</v>
      </c>
      <c r="H58" s="72">
        <v>6.89</v>
      </c>
      <c r="I58" s="72">
        <f t="shared" si="6"/>
        <v>6.89</v>
      </c>
      <c r="J58" s="72">
        <f t="shared" ref="J58" si="11">G58*I58</f>
        <v>3670.4407999999999</v>
      </c>
    </row>
    <row r="59" spans="1:12" s="25" customFormat="1" ht="15" customHeight="1" x14ac:dyDescent="0.2">
      <c r="A59" s="22" t="s">
        <v>222</v>
      </c>
      <c r="B59" s="22"/>
      <c r="C59" s="22"/>
      <c r="D59" s="22" t="s">
        <v>223</v>
      </c>
      <c r="E59" s="22"/>
      <c r="F59" s="22"/>
      <c r="G59" s="23"/>
      <c r="H59" s="24"/>
      <c r="I59" s="24"/>
      <c r="J59" s="24">
        <f>J60+J310+J384+J416+J463</f>
        <v>1625606.6794000003</v>
      </c>
    </row>
    <row r="60" spans="1:12" s="25" customFormat="1" ht="15" customHeight="1" x14ac:dyDescent="0.2">
      <c r="A60" s="22" t="s">
        <v>224</v>
      </c>
      <c r="B60" s="22"/>
      <c r="C60" s="22"/>
      <c r="D60" s="22" t="s">
        <v>225</v>
      </c>
      <c r="E60" s="22"/>
      <c r="F60" s="22"/>
      <c r="G60" s="23"/>
      <c r="H60" s="24"/>
      <c r="I60" s="24"/>
      <c r="J60" s="68">
        <f>J61+J68+J73+J123+J139+J166+J175+J202+J216+J234+J259+J272+J290+J306</f>
        <v>1303710.3822000001</v>
      </c>
      <c r="L60" s="35"/>
    </row>
    <row r="61" spans="1:12" s="25" customFormat="1" ht="15" customHeight="1" x14ac:dyDescent="0.2">
      <c r="A61" s="22" t="s">
        <v>226</v>
      </c>
      <c r="B61" s="22"/>
      <c r="C61" s="22"/>
      <c r="D61" s="22" t="s">
        <v>227</v>
      </c>
      <c r="E61" s="22"/>
      <c r="F61" s="22"/>
      <c r="G61" s="23"/>
      <c r="H61" s="24"/>
      <c r="I61" s="24"/>
      <c r="J61" s="68">
        <f>SUM(J62:J67)</f>
        <v>11864.061999999998</v>
      </c>
      <c r="L61" s="35"/>
    </row>
    <row r="62" spans="1:12" s="25" customFormat="1" ht="60" customHeight="1" x14ac:dyDescent="0.2">
      <c r="A62" s="69" t="s">
        <v>228</v>
      </c>
      <c r="B62" s="69" t="s">
        <v>229</v>
      </c>
      <c r="C62" s="69" t="s">
        <v>105</v>
      </c>
      <c r="D62" s="69" t="s">
        <v>230</v>
      </c>
      <c r="E62" s="69"/>
      <c r="F62" s="70" t="s">
        <v>47</v>
      </c>
      <c r="G62" s="71">
        <v>167.62</v>
      </c>
      <c r="H62" s="72">
        <v>13</v>
      </c>
      <c r="I62" s="72">
        <f t="shared" ref="I62:I72" si="12">H62*$J$7</f>
        <v>13</v>
      </c>
      <c r="J62" s="72">
        <f t="shared" ref="J62" si="13">G62*I62</f>
        <v>2179.06</v>
      </c>
    </row>
    <row r="63" spans="1:12" s="25" customFormat="1" ht="22.5" customHeight="1" x14ac:dyDescent="0.2">
      <c r="A63" s="69" t="s">
        <v>231</v>
      </c>
      <c r="B63" s="69" t="s">
        <v>232</v>
      </c>
      <c r="C63" s="69" t="s">
        <v>105</v>
      </c>
      <c r="D63" s="69" t="s">
        <v>233</v>
      </c>
      <c r="E63" s="69"/>
      <c r="F63" s="70" t="s">
        <v>45</v>
      </c>
      <c r="G63" s="71">
        <v>131.81</v>
      </c>
      <c r="H63" s="72">
        <v>5.83</v>
      </c>
      <c r="I63" s="72">
        <f t="shared" si="12"/>
        <v>5.83</v>
      </c>
      <c r="J63" s="72">
        <f t="shared" ref="J63:J67" si="14">G63*I63</f>
        <v>768.45230000000004</v>
      </c>
    </row>
    <row r="64" spans="1:12" s="25" customFormat="1" ht="15" customHeight="1" x14ac:dyDescent="0.2">
      <c r="A64" s="69" t="s">
        <v>234</v>
      </c>
      <c r="B64" s="69" t="s">
        <v>235</v>
      </c>
      <c r="C64" s="69" t="s">
        <v>105</v>
      </c>
      <c r="D64" s="69" t="s">
        <v>236</v>
      </c>
      <c r="E64" s="69"/>
      <c r="F64" s="70" t="s">
        <v>47</v>
      </c>
      <c r="G64" s="71">
        <v>110.32</v>
      </c>
      <c r="H64" s="72">
        <v>28.83</v>
      </c>
      <c r="I64" s="72">
        <f t="shared" si="12"/>
        <v>28.83</v>
      </c>
      <c r="J64" s="72">
        <f t="shared" si="14"/>
        <v>3180.5255999999995</v>
      </c>
    </row>
    <row r="65" spans="1:12" s="25" customFormat="1" ht="15" customHeight="1" x14ac:dyDescent="0.2">
      <c r="A65" s="69" t="s">
        <v>237</v>
      </c>
      <c r="B65" s="69" t="s">
        <v>238</v>
      </c>
      <c r="C65" s="69" t="s">
        <v>105</v>
      </c>
      <c r="D65" s="69" t="s">
        <v>239</v>
      </c>
      <c r="E65" s="69"/>
      <c r="F65" s="70" t="s">
        <v>47</v>
      </c>
      <c r="G65" s="71">
        <v>18.649999999999999</v>
      </c>
      <c r="H65" s="72">
        <v>81.47</v>
      </c>
      <c r="I65" s="72">
        <f t="shared" si="12"/>
        <v>81.47</v>
      </c>
      <c r="J65" s="72">
        <f t="shared" si="14"/>
        <v>1519.4154999999998</v>
      </c>
    </row>
    <row r="66" spans="1:12" s="25" customFormat="1" ht="15" customHeight="1" x14ac:dyDescent="0.2">
      <c r="A66" s="69" t="s">
        <v>240</v>
      </c>
      <c r="B66" s="69" t="s">
        <v>241</v>
      </c>
      <c r="C66" s="69" t="s">
        <v>123</v>
      </c>
      <c r="D66" s="69" t="s">
        <v>242</v>
      </c>
      <c r="E66" s="69"/>
      <c r="F66" s="70" t="s">
        <v>47</v>
      </c>
      <c r="G66" s="71">
        <v>57.3</v>
      </c>
      <c r="H66" s="72">
        <v>28.83</v>
      </c>
      <c r="I66" s="72">
        <f t="shared" si="12"/>
        <v>28.83</v>
      </c>
      <c r="J66" s="72">
        <f t="shared" si="14"/>
        <v>1651.9589999999998</v>
      </c>
    </row>
    <row r="67" spans="1:12" s="25" customFormat="1" ht="22.5" customHeight="1" x14ac:dyDescent="0.2">
      <c r="A67" s="69" t="s">
        <v>243</v>
      </c>
      <c r="B67" s="69" t="s">
        <v>244</v>
      </c>
      <c r="C67" s="69" t="s">
        <v>123</v>
      </c>
      <c r="D67" s="69" t="s">
        <v>245</v>
      </c>
      <c r="E67" s="69"/>
      <c r="F67" s="70" t="s">
        <v>47</v>
      </c>
      <c r="G67" s="71">
        <v>34.619999999999997</v>
      </c>
      <c r="H67" s="72">
        <v>74.08</v>
      </c>
      <c r="I67" s="72">
        <f t="shared" si="12"/>
        <v>74.08</v>
      </c>
      <c r="J67" s="72">
        <f t="shared" si="14"/>
        <v>2564.6495999999997</v>
      </c>
    </row>
    <row r="68" spans="1:12" s="25" customFormat="1" ht="15" customHeight="1" x14ac:dyDescent="0.2">
      <c r="A68" s="22" t="s">
        <v>246</v>
      </c>
      <c r="B68" s="22"/>
      <c r="C68" s="22"/>
      <c r="D68" s="22" t="s">
        <v>247</v>
      </c>
      <c r="E68" s="22"/>
      <c r="F68" s="22"/>
      <c r="G68" s="23"/>
      <c r="H68" s="24"/>
      <c r="I68" s="24"/>
      <c r="J68" s="68">
        <f>SUM(J69:J72)</f>
        <v>65831.347299999994</v>
      </c>
      <c r="L68" s="35"/>
    </row>
    <row r="69" spans="1:12" s="25" customFormat="1" ht="22.5" customHeight="1" x14ac:dyDescent="0.2">
      <c r="A69" s="69" t="s">
        <v>248</v>
      </c>
      <c r="B69" s="69" t="s">
        <v>249</v>
      </c>
      <c r="C69" s="69" t="s">
        <v>105</v>
      </c>
      <c r="D69" s="69" t="s">
        <v>69</v>
      </c>
      <c r="E69" s="69"/>
      <c r="F69" s="70" t="s">
        <v>45</v>
      </c>
      <c r="G69" s="71">
        <v>154.91999999999999</v>
      </c>
      <c r="H69" s="72">
        <v>25.15</v>
      </c>
      <c r="I69" s="72">
        <f t="shared" si="12"/>
        <v>25.15</v>
      </c>
      <c r="J69" s="72">
        <f t="shared" ref="J69" si="15">G69*I69</f>
        <v>3896.2379999999994</v>
      </c>
    </row>
    <row r="70" spans="1:12" s="25" customFormat="1" ht="15" customHeight="1" x14ac:dyDescent="0.2">
      <c r="A70" s="69" t="s">
        <v>250</v>
      </c>
      <c r="B70" s="69" t="s">
        <v>251</v>
      </c>
      <c r="C70" s="69" t="s">
        <v>105</v>
      </c>
      <c r="D70" s="69" t="s">
        <v>252</v>
      </c>
      <c r="E70" s="69"/>
      <c r="F70" s="70" t="s">
        <v>45</v>
      </c>
      <c r="G70" s="71">
        <v>365.63</v>
      </c>
      <c r="H70" s="72">
        <v>51.28</v>
      </c>
      <c r="I70" s="72">
        <f t="shared" si="12"/>
        <v>51.28</v>
      </c>
      <c r="J70" s="72">
        <f t="shared" ref="J70:J72" si="16">G70*I70</f>
        <v>18749.506399999998</v>
      </c>
    </row>
    <row r="71" spans="1:12" s="25" customFormat="1" ht="15" customHeight="1" x14ac:dyDescent="0.2">
      <c r="A71" s="69" t="s">
        <v>253</v>
      </c>
      <c r="B71" s="69" t="s">
        <v>254</v>
      </c>
      <c r="C71" s="69" t="s">
        <v>123</v>
      </c>
      <c r="D71" s="69" t="s">
        <v>255</v>
      </c>
      <c r="E71" s="69"/>
      <c r="F71" s="70" t="s">
        <v>7</v>
      </c>
      <c r="G71" s="71">
        <v>2512.6999999999998</v>
      </c>
      <c r="H71" s="72">
        <v>10.45</v>
      </c>
      <c r="I71" s="72">
        <f t="shared" si="12"/>
        <v>10.45</v>
      </c>
      <c r="J71" s="72">
        <f t="shared" si="16"/>
        <v>26257.714999999997</v>
      </c>
    </row>
    <row r="72" spans="1:12" s="25" customFormat="1" ht="22.5" customHeight="1" x14ac:dyDescent="0.2">
      <c r="A72" s="69" t="s">
        <v>256</v>
      </c>
      <c r="B72" s="69" t="s">
        <v>257</v>
      </c>
      <c r="C72" s="69" t="s">
        <v>123</v>
      </c>
      <c r="D72" s="69" t="s">
        <v>258</v>
      </c>
      <c r="E72" s="69"/>
      <c r="F72" s="70" t="s">
        <v>47</v>
      </c>
      <c r="G72" s="71">
        <v>37.51</v>
      </c>
      <c r="H72" s="72">
        <v>451.29</v>
      </c>
      <c r="I72" s="72">
        <f t="shared" si="12"/>
        <v>451.29</v>
      </c>
      <c r="J72" s="72">
        <f t="shared" si="16"/>
        <v>16927.887900000002</v>
      </c>
    </row>
    <row r="73" spans="1:12" s="25" customFormat="1" ht="15" customHeight="1" x14ac:dyDescent="0.2">
      <c r="A73" s="22" t="s">
        <v>259</v>
      </c>
      <c r="B73" s="22"/>
      <c r="C73" s="22"/>
      <c r="D73" s="22" t="s">
        <v>260</v>
      </c>
      <c r="E73" s="22"/>
      <c r="F73" s="22"/>
      <c r="G73" s="23"/>
      <c r="H73" s="24"/>
      <c r="I73" s="24"/>
      <c r="J73" s="68">
        <f>J74+J83+J92+J104+J113+J119</f>
        <v>322862.2769</v>
      </c>
      <c r="L73" s="35"/>
    </row>
    <row r="74" spans="1:12" s="25" customFormat="1" ht="15" customHeight="1" x14ac:dyDescent="0.2">
      <c r="A74" s="22" t="s">
        <v>261</v>
      </c>
      <c r="B74" s="22"/>
      <c r="C74" s="22"/>
      <c r="D74" s="22" t="s">
        <v>262</v>
      </c>
      <c r="E74" s="22"/>
      <c r="F74" s="22"/>
      <c r="G74" s="23"/>
      <c r="H74" s="24"/>
      <c r="I74" s="24"/>
      <c r="J74" s="68">
        <f>SUM(J75:J82)</f>
        <v>140223.41720000003</v>
      </c>
      <c r="L74" s="35"/>
    </row>
    <row r="75" spans="1:12" s="25" customFormat="1" ht="15" customHeight="1" x14ac:dyDescent="0.2">
      <c r="A75" s="73" t="s">
        <v>263</v>
      </c>
      <c r="B75" s="73" t="s">
        <v>264</v>
      </c>
      <c r="C75" s="73" t="s">
        <v>123</v>
      </c>
      <c r="D75" s="73" t="s">
        <v>265</v>
      </c>
      <c r="E75" s="73"/>
      <c r="F75" s="74" t="s">
        <v>7</v>
      </c>
      <c r="G75" s="75">
        <v>551.70000000000005</v>
      </c>
      <c r="H75" s="76">
        <v>10.42</v>
      </c>
      <c r="I75" s="76">
        <f t="shared" ref="I75:I122" si="17">H75*$J$7</f>
        <v>10.42</v>
      </c>
      <c r="J75" s="76">
        <f t="shared" ref="J75" si="18">G75*I75</f>
        <v>5748.7140000000009</v>
      </c>
    </row>
    <row r="76" spans="1:12" s="25" customFormat="1" ht="52.5" customHeight="1" x14ac:dyDescent="0.2">
      <c r="A76" s="73" t="s">
        <v>266</v>
      </c>
      <c r="B76" s="73" t="s">
        <v>267</v>
      </c>
      <c r="C76" s="73" t="s">
        <v>105</v>
      </c>
      <c r="D76" s="73" t="s">
        <v>268</v>
      </c>
      <c r="E76" s="73"/>
      <c r="F76" s="74" t="s">
        <v>45</v>
      </c>
      <c r="G76" s="75">
        <v>123.7</v>
      </c>
      <c r="H76" s="76">
        <v>78.92</v>
      </c>
      <c r="I76" s="76">
        <f t="shared" si="17"/>
        <v>78.92</v>
      </c>
      <c r="J76" s="76">
        <f t="shared" ref="J76:J82" si="19">G76*I76</f>
        <v>9762.4040000000005</v>
      </c>
    </row>
    <row r="77" spans="1:12" s="25" customFormat="1" ht="37.5" customHeight="1" x14ac:dyDescent="0.2">
      <c r="A77" s="73" t="s">
        <v>269</v>
      </c>
      <c r="B77" s="73" t="s">
        <v>270</v>
      </c>
      <c r="C77" s="73" t="s">
        <v>123</v>
      </c>
      <c r="D77" s="73" t="s">
        <v>271</v>
      </c>
      <c r="E77" s="73"/>
      <c r="F77" s="74" t="s">
        <v>272</v>
      </c>
      <c r="G77" s="75">
        <v>7.42</v>
      </c>
      <c r="H77" s="76">
        <v>470.17</v>
      </c>
      <c r="I77" s="76">
        <f t="shared" si="17"/>
        <v>470.17</v>
      </c>
      <c r="J77" s="76">
        <f t="shared" si="19"/>
        <v>3488.6614</v>
      </c>
    </row>
    <row r="78" spans="1:12" s="25" customFormat="1" ht="37.5" customHeight="1" x14ac:dyDescent="0.2">
      <c r="A78" s="73" t="s">
        <v>273</v>
      </c>
      <c r="B78" s="73" t="s">
        <v>274</v>
      </c>
      <c r="C78" s="73" t="s">
        <v>105</v>
      </c>
      <c r="D78" s="73" t="s">
        <v>275</v>
      </c>
      <c r="E78" s="73"/>
      <c r="F78" s="74" t="s">
        <v>45</v>
      </c>
      <c r="G78" s="75">
        <v>346.37</v>
      </c>
      <c r="H78" s="76">
        <v>83.33</v>
      </c>
      <c r="I78" s="76">
        <f t="shared" si="17"/>
        <v>83.33</v>
      </c>
      <c r="J78" s="76">
        <f t="shared" si="19"/>
        <v>28863.0121</v>
      </c>
    </row>
    <row r="79" spans="1:12" s="25" customFormat="1" ht="15" customHeight="1" x14ac:dyDescent="0.2">
      <c r="A79" s="73" t="s">
        <v>276</v>
      </c>
      <c r="B79" s="73" t="s">
        <v>277</v>
      </c>
      <c r="C79" s="73" t="s">
        <v>123</v>
      </c>
      <c r="D79" s="73" t="s">
        <v>278</v>
      </c>
      <c r="E79" s="73"/>
      <c r="F79" s="74" t="s">
        <v>7</v>
      </c>
      <c r="G79" s="75">
        <v>2033.22</v>
      </c>
      <c r="H79" s="76">
        <v>10.84</v>
      </c>
      <c r="I79" s="76">
        <f t="shared" si="17"/>
        <v>10.84</v>
      </c>
      <c r="J79" s="76">
        <f t="shared" si="19"/>
        <v>22040.104800000001</v>
      </c>
    </row>
    <row r="80" spans="1:12" s="25" customFormat="1" ht="15" customHeight="1" x14ac:dyDescent="0.2">
      <c r="A80" s="73" t="s">
        <v>279</v>
      </c>
      <c r="B80" s="73" t="s">
        <v>280</v>
      </c>
      <c r="C80" s="73" t="s">
        <v>123</v>
      </c>
      <c r="D80" s="73" t="s">
        <v>281</v>
      </c>
      <c r="E80" s="73"/>
      <c r="F80" s="74" t="s">
        <v>282</v>
      </c>
      <c r="G80" s="75">
        <v>440.2</v>
      </c>
      <c r="H80" s="76">
        <v>86.73</v>
      </c>
      <c r="I80" s="76">
        <f t="shared" si="17"/>
        <v>86.73</v>
      </c>
      <c r="J80" s="76">
        <f t="shared" si="19"/>
        <v>38178.546000000002</v>
      </c>
    </row>
    <row r="81" spans="1:12" s="25" customFormat="1" ht="22.5" customHeight="1" x14ac:dyDescent="0.2">
      <c r="A81" s="73" t="s">
        <v>283</v>
      </c>
      <c r="B81" s="73" t="s">
        <v>284</v>
      </c>
      <c r="C81" s="73" t="s">
        <v>123</v>
      </c>
      <c r="D81" s="73" t="s">
        <v>285</v>
      </c>
      <c r="E81" s="73"/>
      <c r="F81" s="74" t="s">
        <v>282</v>
      </c>
      <c r="G81" s="75">
        <v>440.2</v>
      </c>
      <c r="H81" s="76">
        <v>12.61</v>
      </c>
      <c r="I81" s="76">
        <f t="shared" si="17"/>
        <v>12.61</v>
      </c>
      <c r="J81" s="76">
        <f t="shared" si="19"/>
        <v>5550.9219999999996</v>
      </c>
    </row>
    <row r="82" spans="1:12" s="25" customFormat="1" ht="37.5" customHeight="1" x14ac:dyDescent="0.2">
      <c r="A82" s="73" t="s">
        <v>286</v>
      </c>
      <c r="B82" s="73" t="s">
        <v>287</v>
      </c>
      <c r="C82" s="73" t="s">
        <v>123</v>
      </c>
      <c r="D82" s="73" t="s">
        <v>288</v>
      </c>
      <c r="E82" s="73"/>
      <c r="F82" s="74" t="s">
        <v>272</v>
      </c>
      <c r="G82" s="75">
        <v>56.73</v>
      </c>
      <c r="H82" s="76">
        <v>468.73</v>
      </c>
      <c r="I82" s="76">
        <f t="shared" si="17"/>
        <v>468.73</v>
      </c>
      <c r="J82" s="76">
        <f t="shared" si="19"/>
        <v>26591.052899999999</v>
      </c>
    </row>
    <row r="83" spans="1:12" s="25" customFormat="1" ht="15" customHeight="1" x14ac:dyDescent="0.2">
      <c r="A83" s="22" t="s">
        <v>289</v>
      </c>
      <c r="B83" s="22"/>
      <c r="C83" s="22"/>
      <c r="D83" s="22" t="s">
        <v>290</v>
      </c>
      <c r="E83" s="22"/>
      <c r="F83" s="22"/>
      <c r="G83" s="23"/>
      <c r="H83" s="24"/>
      <c r="I83" s="24"/>
      <c r="J83" s="24">
        <f>SUM(J84:J91)</f>
        <v>114752.73</v>
      </c>
    </row>
    <row r="84" spans="1:12" s="25" customFormat="1" ht="15" customHeight="1" x14ac:dyDescent="0.2">
      <c r="A84" s="73" t="s">
        <v>291</v>
      </c>
      <c r="B84" s="73" t="s">
        <v>264</v>
      </c>
      <c r="C84" s="73" t="s">
        <v>123</v>
      </c>
      <c r="D84" s="73" t="s">
        <v>265</v>
      </c>
      <c r="E84" s="73"/>
      <c r="F84" s="74" t="s">
        <v>7</v>
      </c>
      <c r="G84" s="75">
        <v>941.1</v>
      </c>
      <c r="H84" s="76">
        <v>10.42</v>
      </c>
      <c r="I84" s="76">
        <f t="shared" si="17"/>
        <v>10.42</v>
      </c>
      <c r="J84" s="76">
        <f t="shared" ref="J84" si="20">G84*I84</f>
        <v>9806.2620000000006</v>
      </c>
    </row>
    <row r="85" spans="1:12" s="25" customFormat="1" ht="52.5" customHeight="1" x14ac:dyDescent="0.2">
      <c r="A85" s="73" t="s">
        <v>292</v>
      </c>
      <c r="B85" s="73" t="s">
        <v>267</v>
      </c>
      <c r="C85" s="73" t="s">
        <v>105</v>
      </c>
      <c r="D85" s="73" t="s">
        <v>268</v>
      </c>
      <c r="E85" s="73"/>
      <c r="F85" s="74" t="s">
        <v>45</v>
      </c>
      <c r="G85" s="75">
        <v>120.01</v>
      </c>
      <c r="H85" s="76">
        <v>78.92</v>
      </c>
      <c r="I85" s="76">
        <f t="shared" si="17"/>
        <v>78.92</v>
      </c>
      <c r="J85" s="76">
        <f t="shared" ref="J85:J91" si="21">G85*I85</f>
        <v>9471.1892000000007</v>
      </c>
    </row>
    <row r="86" spans="1:12" s="25" customFormat="1" ht="37.5" customHeight="1" x14ac:dyDescent="0.2">
      <c r="A86" s="73" t="s">
        <v>293</v>
      </c>
      <c r="B86" s="73" t="s">
        <v>270</v>
      </c>
      <c r="C86" s="73" t="s">
        <v>123</v>
      </c>
      <c r="D86" s="73" t="s">
        <v>271</v>
      </c>
      <c r="E86" s="73"/>
      <c r="F86" s="74" t="s">
        <v>272</v>
      </c>
      <c r="G86" s="75">
        <v>7.2</v>
      </c>
      <c r="H86" s="76">
        <v>470.17</v>
      </c>
      <c r="I86" s="76">
        <f t="shared" si="17"/>
        <v>470.17</v>
      </c>
      <c r="J86" s="76">
        <f t="shared" si="21"/>
        <v>3385.2240000000002</v>
      </c>
    </row>
    <row r="87" spans="1:12" s="25" customFormat="1" ht="37.5" customHeight="1" x14ac:dyDescent="0.2">
      <c r="A87" s="73" t="s">
        <v>294</v>
      </c>
      <c r="B87" s="73" t="s">
        <v>274</v>
      </c>
      <c r="C87" s="73" t="s">
        <v>105</v>
      </c>
      <c r="D87" s="73" t="s">
        <v>275</v>
      </c>
      <c r="E87" s="73"/>
      <c r="F87" s="74" t="s">
        <v>45</v>
      </c>
      <c r="G87" s="75">
        <v>247.87</v>
      </c>
      <c r="H87" s="76">
        <v>83.33</v>
      </c>
      <c r="I87" s="76">
        <f t="shared" si="17"/>
        <v>83.33</v>
      </c>
      <c r="J87" s="76">
        <f t="shared" si="21"/>
        <v>20655.007099999999</v>
      </c>
    </row>
    <row r="88" spans="1:12" s="25" customFormat="1" ht="15" customHeight="1" x14ac:dyDescent="0.2">
      <c r="A88" s="73" t="s">
        <v>295</v>
      </c>
      <c r="B88" s="73" t="s">
        <v>277</v>
      </c>
      <c r="C88" s="73" t="s">
        <v>123</v>
      </c>
      <c r="D88" s="73" t="s">
        <v>278</v>
      </c>
      <c r="E88" s="73"/>
      <c r="F88" s="74" t="s">
        <v>7</v>
      </c>
      <c r="G88" s="75">
        <v>1518.6</v>
      </c>
      <c r="H88" s="76">
        <v>10.84</v>
      </c>
      <c r="I88" s="76">
        <f t="shared" si="17"/>
        <v>10.84</v>
      </c>
      <c r="J88" s="76">
        <f t="shared" si="21"/>
        <v>16461.624</v>
      </c>
    </row>
    <row r="89" spans="1:12" s="25" customFormat="1" ht="15" customHeight="1" x14ac:dyDescent="0.2">
      <c r="A89" s="73" t="s">
        <v>296</v>
      </c>
      <c r="B89" s="73" t="s">
        <v>280</v>
      </c>
      <c r="C89" s="73" t="s">
        <v>123</v>
      </c>
      <c r="D89" s="73" t="s">
        <v>281</v>
      </c>
      <c r="E89" s="73"/>
      <c r="F89" s="74" t="s">
        <v>282</v>
      </c>
      <c r="G89" s="75">
        <v>352.9</v>
      </c>
      <c r="H89" s="76">
        <v>86.73</v>
      </c>
      <c r="I89" s="76">
        <f t="shared" si="17"/>
        <v>86.73</v>
      </c>
      <c r="J89" s="76">
        <f t="shared" si="21"/>
        <v>30607.017</v>
      </c>
    </row>
    <row r="90" spans="1:12" s="25" customFormat="1" ht="22.5" customHeight="1" x14ac:dyDescent="0.2">
      <c r="A90" s="73" t="s">
        <v>297</v>
      </c>
      <c r="B90" s="73" t="s">
        <v>284</v>
      </c>
      <c r="C90" s="73" t="s">
        <v>123</v>
      </c>
      <c r="D90" s="73" t="s">
        <v>285</v>
      </c>
      <c r="E90" s="73"/>
      <c r="F90" s="74" t="s">
        <v>282</v>
      </c>
      <c r="G90" s="75">
        <v>352.9</v>
      </c>
      <c r="H90" s="76">
        <v>12.61</v>
      </c>
      <c r="I90" s="76">
        <f t="shared" si="17"/>
        <v>12.61</v>
      </c>
      <c r="J90" s="76">
        <f t="shared" si="21"/>
        <v>4450.0689999999995</v>
      </c>
    </row>
    <row r="91" spans="1:12" s="25" customFormat="1" ht="37.5" customHeight="1" x14ac:dyDescent="0.2">
      <c r="A91" s="73" t="s">
        <v>298</v>
      </c>
      <c r="B91" s="73" t="s">
        <v>287</v>
      </c>
      <c r="C91" s="73" t="s">
        <v>123</v>
      </c>
      <c r="D91" s="73" t="s">
        <v>288</v>
      </c>
      <c r="E91" s="73"/>
      <c r="F91" s="74" t="s">
        <v>272</v>
      </c>
      <c r="G91" s="75">
        <v>42.49</v>
      </c>
      <c r="H91" s="76">
        <v>468.73</v>
      </c>
      <c r="I91" s="76">
        <f t="shared" si="17"/>
        <v>468.73</v>
      </c>
      <c r="J91" s="76">
        <f t="shared" si="21"/>
        <v>19916.3377</v>
      </c>
    </row>
    <row r="92" spans="1:12" s="25" customFormat="1" ht="15" customHeight="1" x14ac:dyDescent="0.2">
      <c r="A92" s="22" t="s">
        <v>299</v>
      </c>
      <c r="B92" s="22"/>
      <c r="C92" s="22"/>
      <c r="D92" s="22" t="s">
        <v>300</v>
      </c>
      <c r="E92" s="22"/>
      <c r="F92" s="22"/>
      <c r="G92" s="23"/>
      <c r="H92" s="24"/>
      <c r="I92" s="24"/>
      <c r="J92" s="68">
        <f>SUM(J93:J103)</f>
        <v>15811.849600000001</v>
      </c>
      <c r="L92" s="35"/>
    </row>
    <row r="93" spans="1:12" s="25" customFormat="1" ht="15" customHeight="1" x14ac:dyDescent="0.2">
      <c r="A93" s="73" t="s">
        <v>301</v>
      </c>
      <c r="B93" s="73" t="s">
        <v>264</v>
      </c>
      <c r="C93" s="73" t="s">
        <v>123</v>
      </c>
      <c r="D93" s="73" t="s">
        <v>265</v>
      </c>
      <c r="E93" s="73"/>
      <c r="F93" s="74" t="s">
        <v>7</v>
      </c>
      <c r="G93" s="75">
        <v>180.5</v>
      </c>
      <c r="H93" s="76">
        <v>10.42</v>
      </c>
      <c r="I93" s="76">
        <f t="shared" si="17"/>
        <v>10.42</v>
      </c>
      <c r="J93" s="76">
        <f t="shared" ref="J93" si="22">G93*I93</f>
        <v>1880.81</v>
      </c>
    </row>
    <row r="94" spans="1:12" s="25" customFormat="1" ht="52.5" customHeight="1" x14ac:dyDescent="0.2">
      <c r="A94" s="73" t="s">
        <v>302</v>
      </c>
      <c r="B94" s="73" t="s">
        <v>303</v>
      </c>
      <c r="C94" s="73" t="s">
        <v>105</v>
      </c>
      <c r="D94" s="73" t="s">
        <v>304</v>
      </c>
      <c r="E94" s="73"/>
      <c r="F94" s="74" t="s">
        <v>45</v>
      </c>
      <c r="G94" s="75">
        <v>37</v>
      </c>
      <c r="H94" s="76">
        <v>58.08</v>
      </c>
      <c r="I94" s="76">
        <f t="shared" si="17"/>
        <v>58.08</v>
      </c>
      <c r="J94" s="76">
        <f t="shared" ref="J94:J103" si="23">G94*I94</f>
        <v>2148.96</v>
      </c>
    </row>
    <row r="95" spans="1:12" s="25" customFormat="1" ht="37.5" customHeight="1" x14ac:dyDescent="0.2">
      <c r="A95" s="73" t="s">
        <v>305</v>
      </c>
      <c r="B95" s="73" t="s">
        <v>270</v>
      </c>
      <c r="C95" s="73" t="s">
        <v>123</v>
      </c>
      <c r="D95" s="73" t="s">
        <v>306</v>
      </c>
      <c r="E95" s="73"/>
      <c r="F95" s="74" t="s">
        <v>272</v>
      </c>
      <c r="G95" s="75">
        <v>2.2200000000000002</v>
      </c>
      <c r="H95" s="76">
        <v>470.17</v>
      </c>
      <c r="I95" s="76">
        <f t="shared" si="17"/>
        <v>470.17</v>
      </c>
      <c r="J95" s="76">
        <f t="shared" si="23"/>
        <v>1043.7774000000002</v>
      </c>
    </row>
    <row r="96" spans="1:12" s="25" customFormat="1" ht="37.5" customHeight="1" x14ac:dyDescent="0.2">
      <c r="A96" s="73" t="s">
        <v>307</v>
      </c>
      <c r="B96" s="73" t="s">
        <v>274</v>
      </c>
      <c r="C96" s="73" t="s">
        <v>105</v>
      </c>
      <c r="D96" s="73" t="s">
        <v>275</v>
      </c>
      <c r="E96" s="73"/>
      <c r="F96" s="74" t="s">
        <v>45</v>
      </c>
      <c r="G96" s="75">
        <v>35.35</v>
      </c>
      <c r="H96" s="76">
        <v>83.33</v>
      </c>
      <c r="I96" s="76">
        <f t="shared" si="17"/>
        <v>83.33</v>
      </c>
      <c r="J96" s="76">
        <f t="shared" si="23"/>
        <v>2945.7155000000002</v>
      </c>
    </row>
    <row r="97" spans="1:12" s="25" customFormat="1" ht="15" customHeight="1" x14ac:dyDescent="0.2">
      <c r="A97" s="73" t="s">
        <v>308</v>
      </c>
      <c r="B97" s="73" t="s">
        <v>277</v>
      </c>
      <c r="C97" s="73" t="s">
        <v>123</v>
      </c>
      <c r="D97" s="73" t="s">
        <v>278</v>
      </c>
      <c r="E97" s="73"/>
      <c r="F97" s="74" t="s">
        <v>7</v>
      </c>
      <c r="G97" s="75">
        <v>171.2</v>
      </c>
      <c r="H97" s="76">
        <v>10.84</v>
      </c>
      <c r="I97" s="76">
        <f t="shared" si="17"/>
        <v>10.84</v>
      </c>
      <c r="J97" s="76">
        <f t="shared" si="23"/>
        <v>1855.8079999999998</v>
      </c>
    </row>
    <row r="98" spans="1:12" s="25" customFormat="1" ht="37.5" customHeight="1" x14ac:dyDescent="0.2">
      <c r="A98" s="73" t="s">
        <v>309</v>
      </c>
      <c r="B98" s="73" t="s">
        <v>310</v>
      </c>
      <c r="C98" s="73" t="s">
        <v>105</v>
      </c>
      <c r="D98" s="73" t="s">
        <v>311</v>
      </c>
      <c r="E98" s="73"/>
      <c r="F98" s="74" t="s">
        <v>45</v>
      </c>
      <c r="G98" s="75">
        <v>24.5</v>
      </c>
      <c r="H98" s="76">
        <v>40.35</v>
      </c>
      <c r="I98" s="76">
        <f t="shared" si="17"/>
        <v>40.35</v>
      </c>
      <c r="J98" s="76">
        <f t="shared" si="23"/>
        <v>988.57500000000005</v>
      </c>
    </row>
    <row r="99" spans="1:12" s="25" customFormat="1" ht="37.5" customHeight="1" x14ac:dyDescent="0.2">
      <c r="A99" s="73" t="s">
        <v>312</v>
      </c>
      <c r="B99" s="73" t="s">
        <v>313</v>
      </c>
      <c r="C99" s="73" t="s">
        <v>105</v>
      </c>
      <c r="D99" s="73" t="s">
        <v>314</v>
      </c>
      <c r="E99" s="73"/>
      <c r="F99" s="74" t="s">
        <v>7</v>
      </c>
      <c r="G99" s="75">
        <v>15.3</v>
      </c>
      <c r="H99" s="76">
        <v>12.15</v>
      </c>
      <c r="I99" s="76">
        <f t="shared" si="17"/>
        <v>12.15</v>
      </c>
      <c r="J99" s="76">
        <f t="shared" si="23"/>
        <v>185.89500000000001</v>
      </c>
    </row>
    <row r="100" spans="1:12" s="25" customFormat="1" ht="37.5" customHeight="1" x14ac:dyDescent="0.2">
      <c r="A100" s="73" t="s">
        <v>315</v>
      </c>
      <c r="B100" s="73" t="s">
        <v>316</v>
      </c>
      <c r="C100" s="73" t="s">
        <v>105</v>
      </c>
      <c r="D100" s="73" t="s">
        <v>317</v>
      </c>
      <c r="E100" s="73"/>
      <c r="F100" s="74" t="s">
        <v>7</v>
      </c>
      <c r="G100" s="75">
        <v>99.7</v>
      </c>
      <c r="H100" s="76">
        <v>9.68</v>
      </c>
      <c r="I100" s="76">
        <f t="shared" si="17"/>
        <v>9.68</v>
      </c>
      <c r="J100" s="76">
        <f t="shared" si="23"/>
        <v>965.096</v>
      </c>
    </row>
    <row r="101" spans="1:12" s="25" customFormat="1" ht="37.5" customHeight="1" x14ac:dyDescent="0.2">
      <c r="A101" s="73" t="s">
        <v>318</v>
      </c>
      <c r="B101" s="73" t="s">
        <v>319</v>
      </c>
      <c r="C101" s="73" t="s">
        <v>105</v>
      </c>
      <c r="D101" s="73" t="s">
        <v>320</v>
      </c>
      <c r="E101" s="73"/>
      <c r="F101" s="74" t="s">
        <v>7</v>
      </c>
      <c r="G101" s="75">
        <v>70.599999999999994</v>
      </c>
      <c r="H101" s="76">
        <v>7.66</v>
      </c>
      <c r="I101" s="76">
        <f t="shared" si="17"/>
        <v>7.66</v>
      </c>
      <c r="J101" s="76">
        <f t="shared" si="23"/>
        <v>540.79599999999994</v>
      </c>
    </row>
    <row r="102" spans="1:12" s="25" customFormat="1" ht="37.5" customHeight="1" x14ac:dyDescent="0.2">
      <c r="A102" s="73" t="s">
        <v>321</v>
      </c>
      <c r="B102" s="73" t="s">
        <v>322</v>
      </c>
      <c r="C102" s="73" t="s">
        <v>105</v>
      </c>
      <c r="D102" s="73" t="s">
        <v>323</v>
      </c>
      <c r="E102" s="73"/>
      <c r="F102" s="74" t="s">
        <v>7</v>
      </c>
      <c r="G102" s="75">
        <v>17</v>
      </c>
      <c r="H102" s="76">
        <v>6.49</v>
      </c>
      <c r="I102" s="76">
        <f t="shared" si="17"/>
        <v>6.49</v>
      </c>
      <c r="J102" s="76">
        <f t="shared" si="23"/>
        <v>110.33</v>
      </c>
    </row>
    <row r="103" spans="1:12" s="25" customFormat="1" ht="37.5" customHeight="1" x14ac:dyDescent="0.2">
      <c r="A103" s="73" t="s">
        <v>324</v>
      </c>
      <c r="B103" s="73" t="s">
        <v>325</v>
      </c>
      <c r="C103" s="73" t="s">
        <v>123</v>
      </c>
      <c r="D103" s="73" t="s">
        <v>326</v>
      </c>
      <c r="E103" s="73"/>
      <c r="F103" s="74" t="s">
        <v>47</v>
      </c>
      <c r="G103" s="75">
        <v>6.77</v>
      </c>
      <c r="H103" s="76">
        <v>464.71</v>
      </c>
      <c r="I103" s="76">
        <f t="shared" si="17"/>
        <v>464.71</v>
      </c>
      <c r="J103" s="76">
        <f t="shared" si="23"/>
        <v>3146.0866999999998</v>
      </c>
    </row>
    <row r="104" spans="1:12" s="25" customFormat="1" ht="15" customHeight="1" x14ac:dyDescent="0.2">
      <c r="A104" s="22" t="s">
        <v>327</v>
      </c>
      <c r="B104" s="22"/>
      <c r="C104" s="22"/>
      <c r="D104" s="22" t="s">
        <v>328</v>
      </c>
      <c r="E104" s="22"/>
      <c r="F104" s="22"/>
      <c r="G104" s="23"/>
      <c r="H104" s="24"/>
      <c r="I104" s="24"/>
      <c r="J104" s="68">
        <f>SUM(J105:J112)</f>
        <v>9407.0463</v>
      </c>
      <c r="L104" s="35"/>
    </row>
    <row r="105" spans="1:12" s="25" customFormat="1" ht="15" customHeight="1" x14ac:dyDescent="0.2">
      <c r="A105" s="73" t="s">
        <v>329</v>
      </c>
      <c r="B105" s="73" t="s">
        <v>264</v>
      </c>
      <c r="C105" s="73" t="s">
        <v>123</v>
      </c>
      <c r="D105" s="73" t="s">
        <v>265</v>
      </c>
      <c r="E105" s="73"/>
      <c r="F105" s="74" t="s">
        <v>7</v>
      </c>
      <c r="G105" s="75">
        <v>57.8</v>
      </c>
      <c r="H105" s="76">
        <v>10.42</v>
      </c>
      <c r="I105" s="76">
        <f t="shared" si="17"/>
        <v>10.42</v>
      </c>
      <c r="J105" s="76">
        <f t="shared" ref="J105" si="24">G105*I105</f>
        <v>602.27599999999995</v>
      </c>
    </row>
    <row r="106" spans="1:12" s="25" customFormat="1" ht="52.5" customHeight="1" x14ac:dyDescent="0.2">
      <c r="A106" s="73" t="s">
        <v>330</v>
      </c>
      <c r="B106" s="73" t="s">
        <v>303</v>
      </c>
      <c r="C106" s="73" t="s">
        <v>105</v>
      </c>
      <c r="D106" s="73" t="s">
        <v>304</v>
      </c>
      <c r="E106" s="73"/>
      <c r="F106" s="74" t="s">
        <v>45</v>
      </c>
      <c r="G106" s="75">
        <v>11.4</v>
      </c>
      <c r="H106" s="76">
        <v>58.08</v>
      </c>
      <c r="I106" s="76">
        <f t="shared" si="17"/>
        <v>58.08</v>
      </c>
      <c r="J106" s="76">
        <f t="shared" ref="J106:J112" si="25">G106*I106</f>
        <v>662.11199999999997</v>
      </c>
    </row>
    <row r="107" spans="1:12" s="25" customFormat="1" ht="37.5" customHeight="1" x14ac:dyDescent="0.2">
      <c r="A107" s="73" t="s">
        <v>331</v>
      </c>
      <c r="B107" s="73" t="s">
        <v>270</v>
      </c>
      <c r="C107" s="73" t="s">
        <v>123</v>
      </c>
      <c r="D107" s="73" t="s">
        <v>271</v>
      </c>
      <c r="E107" s="73"/>
      <c r="F107" s="74" t="s">
        <v>272</v>
      </c>
      <c r="G107" s="75">
        <v>0.68</v>
      </c>
      <c r="H107" s="76">
        <v>470.17</v>
      </c>
      <c r="I107" s="76">
        <f t="shared" si="17"/>
        <v>470.17</v>
      </c>
      <c r="J107" s="76">
        <f t="shared" si="25"/>
        <v>319.71560000000005</v>
      </c>
    </row>
    <row r="108" spans="1:12" s="25" customFormat="1" ht="37.5" customHeight="1" x14ac:dyDescent="0.2">
      <c r="A108" s="73" t="s">
        <v>332</v>
      </c>
      <c r="B108" s="73" t="s">
        <v>274</v>
      </c>
      <c r="C108" s="73" t="s">
        <v>105</v>
      </c>
      <c r="D108" s="73" t="s">
        <v>333</v>
      </c>
      <c r="E108" s="73"/>
      <c r="F108" s="74" t="s">
        <v>45</v>
      </c>
      <c r="G108" s="75">
        <v>26.13</v>
      </c>
      <c r="H108" s="76">
        <v>83.33</v>
      </c>
      <c r="I108" s="76">
        <f t="shared" si="17"/>
        <v>83.33</v>
      </c>
      <c r="J108" s="76">
        <f t="shared" si="25"/>
        <v>2177.4128999999998</v>
      </c>
    </row>
    <row r="109" spans="1:12" s="25" customFormat="1" ht="15" customHeight="1" x14ac:dyDescent="0.2">
      <c r="A109" s="73" t="s">
        <v>334</v>
      </c>
      <c r="B109" s="73" t="s">
        <v>277</v>
      </c>
      <c r="C109" s="73" t="s">
        <v>123</v>
      </c>
      <c r="D109" s="73" t="s">
        <v>278</v>
      </c>
      <c r="E109" s="73"/>
      <c r="F109" s="74" t="s">
        <v>7</v>
      </c>
      <c r="G109" s="75">
        <v>92.2</v>
      </c>
      <c r="H109" s="76">
        <v>10.84</v>
      </c>
      <c r="I109" s="76">
        <f t="shared" si="17"/>
        <v>10.84</v>
      </c>
      <c r="J109" s="76">
        <f t="shared" si="25"/>
        <v>999.44799999999998</v>
      </c>
    </row>
    <row r="110" spans="1:12" s="25" customFormat="1" ht="15" customHeight="1" x14ac:dyDescent="0.2">
      <c r="A110" s="73" t="s">
        <v>335</v>
      </c>
      <c r="B110" s="73" t="s">
        <v>280</v>
      </c>
      <c r="C110" s="73" t="s">
        <v>123</v>
      </c>
      <c r="D110" s="73" t="s">
        <v>281</v>
      </c>
      <c r="E110" s="73"/>
      <c r="F110" s="74" t="s">
        <v>282</v>
      </c>
      <c r="G110" s="75">
        <v>29.5</v>
      </c>
      <c r="H110" s="76">
        <v>86.73</v>
      </c>
      <c r="I110" s="76">
        <f t="shared" si="17"/>
        <v>86.73</v>
      </c>
      <c r="J110" s="76">
        <f t="shared" si="25"/>
        <v>2558.5350000000003</v>
      </c>
    </row>
    <row r="111" spans="1:12" s="25" customFormat="1" ht="22.5" customHeight="1" x14ac:dyDescent="0.2">
      <c r="A111" s="73" t="s">
        <v>336</v>
      </c>
      <c r="B111" s="73" t="s">
        <v>284</v>
      </c>
      <c r="C111" s="73" t="s">
        <v>123</v>
      </c>
      <c r="D111" s="73" t="s">
        <v>285</v>
      </c>
      <c r="E111" s="73"/>
      <c r="F111" s="74" t="s">
        <v>282</v>
      </c>
      <c r="G111" s="75">
        <v>29.5</v>
      </c>
      <c r="H111" s="76">
        <v>12.61</v>
      </c>
      <c r="I111" s="76">
        <f t="shared" si="17"/>
        <v>12.61</v>
      </c>
      <c r="J111" s="76">
        <f t="shared" si="25"/>
        <v>371.995</v>
      </c>
    </row>
    <row r="112" spans="1:12" s="25" customFormat="1" ht="37.5" customHeight="1" x14ac:dyDescent="0.2">
      <c r="A112" s="73" t="s">
        <v>337</v>
      </c>
      <c r="B112" s="73" t="s">
        <v>287</v>
      </c>
      <c r="C112" s="73" t="s">
        <v>123</v>
      </c>
      <c r="D112" s="73" t="s">
        <v>288</v>
      </c>
      <c r="E112" s="73"/>
      <c r="F112" s="74" t="s">
        <v>272</v>
      </c>
      <c r="G112" s="75">
        <v>3.66</v>
      </c>
      <c r="H112" s="76">
        <v>468.73</v>
      </c>
      <c r="I112" s="76">
        <f t="shared" si="17"/>
        <v>468.73</v>
      </c>
      <c r="J112" s="76">
        <f t="shared" si="25"/>
        <v>1715.5518000000002</v>
      </c>
    </row>
    <row r="113" spans="1:12" s="25" customFormat="1" ht="15" customHeight="1" x14ac:dyDescent="0.2">
      <c r="A113" s="22" t="s">
        <v>338</v>
      </c>
      <c r="B113" s="22"/>
      <c r="C113" s="22"/>
      <c r="D113" s="22" t="s">
        <v>339</v>
      </c>
      <c r="E113" s="22"/>
      <c r="F113" s="22"/>
      <c r="G113" s="23"/>
      <c r="H113" s="24"/>
      <c r="I113" s="24"/>
      <c r="J113" s="68">
        <f>SUM(J114:J118)</f>
        <v>15862.442599999998</v>
      </c>
      <c r="L113" s="35"/>
    </row>
    <row r="114" spans="1:12" s="25" customFormat="1" ht="30" customHeight="1" x14ac:dyDescent="0.2">
      <c r="A114" s="73" t="s">
        <v>340</v>
      </c>
      <c r="B114" s="73" t="s">
        <v>341</v>
      </c>
      <c r="C114" s="73" t="s">
        <v>105</v>
      </c>
      <c r="D114" s="73" t="s">
        <v>342</v>
      </c>
      <c r="E114" s="73"/>
      <c r="F114" s="74" t="s">
        <v>45</v>
      </c>
      <c r="G114" s="75">
        <v>49.21</v>
      </c>
      <c r="H114" s="76">
        <v>182.98</v>
      </c>
      <c r="I114" s="76">
        <f t="shared" si="17"/>
        <v>182.98</v>
      </c>
      <c r="J114" s="76">
        <f t="shared" ref="J114" si="26">G114*I114</f>
        <v>9004.4457999999995</v>
      </c>
    </row>
    <row r="115" spans="1:12" s="25" customFormat="1" ht="30" customHeight="1" x14ac:dyDescent="0.2">
      <c r="A115" s="73" t="s">
        <v>343</v>
      </c>
      <c r="B115" s="73" t="s">
        <v>344</v>
      </c>
      <c r="C115" s="73" t="s">
        <v>105</v>
      </c>
      <c r="D115" s="73" t="s">
        <v>345</v>
      </c>
      <c r="E115" s="73"/>
      <c r="F115" s="74" t="s">
        <v>7</v>
      </c>
      <c r="G115" s="75">
        <v>308.89999999999998</v>
      </c>
      <c r="H115" s="76">
        <v>12.23</v>
      </c>
      <c r="I115" s="76">
        <f t="shared" si="17"/>
        <v>12.23</v>
      </c>
      <c r="J115" s="76">
        <f t="shared" ref="J115:J118" si="27">G115*I115</f>
        <v>3777.8469999999998</v>
      </c>
    </row>
    <row r="116" spans="1:12" s="25" customFormat="1" ht="30" customHeight="1" x14ac:dyDescent="0.2">
      <c r="A116" s="73" t="s">
        <v>346</v>
      </c>
      <c r="B116" s="73" t="s">
        <v>347</v>
      </c>
      <c r="C116" s="73" t="s">
        <v>105</v>
      </c>
      <c r="D116" s="73" t="s">
        <v>348</v>
      </c>
      <c r="E116" s="73"/>
      <c r="F116" s="74" t="s">
        <v>7</v>
      </c>
      <c r="G116" s="75">
        <v>39.799999999999997</v>
      </c>
      <c r="H116" s="76">
        <v>8.57</v>
      </c>
      <c r="I116" s="76">
        <f t="shared" si="17"/>
        <v>8.57</v>
      </c>
      <c r="J116" s="76">
        <f t="shared" si="27"/>
        <v>341.08600000000001</v>
      </c>
    </row>
    <row r="117" spans="1:12" s="25" customFormat="1" ht="30" customHeight="1" x14ac:dyDescent="0.2">
      <c r="A117" s="73" t="s">
        <v>349</v>
      </c>
      <c r="B117" s="73" t="s">
        <v>350</v>
      </c>
      <c r="C117" s="73" t="s">
        <v>105</v>
      </c>
      <c r="D117" s="73" t="s">
        <v>351</v>
      </c>
      <c r="E117" s="73"/>
      <c r="F117" s="74" t="s">
        <v>7</v>
      </c>
      <c r="G117" s="75">
        <v>37.1</v>
      </c>
      <c r="H117" s="76">
        <v>6.44</v>
      </c>
      <c r="I117" s="76">
        <f t="shared" si="17"/>
        <v>6.44</v>
      </c>
      <c r="J117" s="76">
        <f t="shared" si="27"/>
        <v>238.92400000000004</v>
      </c>
    </row>
    <row r="118" spans="1:12" s="25" customFormat="1" ht="37.5" customHeight="1" x14ac:dyDescent="0.2">
      <c r="A118" s="73" t="s">
        <v>352</v>
      </c>
      <c r="B118" s="73" t="s">
        <v>325</v>
      </c>
      <c r="C118" s="73" t="s">
        <v>123</v>
      </c>
      <c r="D118" s="73" t="s">
        <v>326</v>
      </c>
      <c r="E118" s="73"/>
      <c r="F118" s="74" t="s">
        <v>47</v>
      </c>
      <c r="G118" s="75">
        <v>5.38</v>
      </c>
      <c r="H118" s="76">
        <v>464.71</v>
      </c>
      <c r="I118" s="76">
        <f t="shared" si="17"/>
        <v>464.71</v>
      </c>
      <c r="J118" s="76">
        <f t="shared" si="27"/>
        <v>2500.1397999999999</v>
      </c>
    </row>
    <row r="119" spans="1:12" s="25" customFormat="1" ht="15" customHeight="1" x14ac:dyDescent="0.2">
      <c r="A119" s="22" t="s">
        <v>353</v>
      </c>
      <c r="B119" s="22"/>
      <c r="C119" s="22"/>
      <c r="D119" s="22" t="s">
        <v>354</v>
      </c>
      <c r="E119" s="22"/>
      <c r="F119" s="22"/>
      <c r="G119" s="23"/>
      <c r="H119" s="24"/>
      <c r="I119" s="24"/>
      <c r="J119" s="68">
        <f>SUM(J120:J122)</f>
        <v>26804.7912</v>
      </c>
      <c r="L119" s="35"/>
    </row>
    <row r="120" spans="1:12" s="25" customFormat="1" ht="15" customHeight="1" x14ac:dyDescent="0.2">
      <c r="A120" s="73" t="s">
        <v>355</v>
      </c>
      <c r="B120" s="73" t="s">
        <v>356</v>
      </c>
      <c r="C120" s="73" t="s">
        <v>123</v>
      </c>
      <c r="D120" s="73" t="s">
        <v>357</v>
      </c>
      <c r="E120" s="73"/>
      <c r="F120" s="74" t="s">
        <v>45</v>
      </c>
      <c r="G120" s="75">
        <v>459.6</v>
      </c>
      <c r="H120" s="76">
        <v>2.35</v>
      </c>
      <c r="I120" s="76">
        <f t="shared" si="17"/>
        <v>2.35</v>
      </c>
      <c r="J120" s="76">
        <f t="shared" ref="J120" si="28">G120*I120</f>
        <v>1080.0600000000002</v>
      </c>
    </row>
    <row r="121" spans="1:12" s="25" customFormat="1" ht="22.5" customHeight="1" x14ac:dyDescent="0.2">
      <c r="A121" s="73" t="s">
        <v>358</v>
      </c>
      <c r="B121" s="73" t="s">
        <v>284</v>
      </c>
      <c r="C121" s="73" t="s">
        <v>123</v>
      </c>
      <c r="D121" s="73" t="s">
        <v>285</v>
      </c>
      <c r="E121" s="73"/>
      <c r="F121" s="74" t="s">
        <v>282</v>
      </c>
      <c r="G121" s="75">
        <v>459.6</v>
      </c>
      <c r="H121" s="76">
        <v>12.61</v>
      </c>
      <c r="I121" s="76">
        <f t="shared" si="17"/>
        <v>12.61</v>
      </c>
      <c r="J121" s="76">
        <f t="shared" ref="J121:J122" si="29">G121*I121</f>
        <v>5795.5559999999996</v>
      </c>
    </row>
    <row r="122" spans="1:12" s="25" customFormat="1" ht="22.5" customHeight="1" x14ac:dyDescent="0.2">
      <c r="A122" s="73" t="s">
        <v>359</v>
      </c>
      <c r="B122" s="73" t="s">
        <v>360</v>
      </c>
      <c r="C122" s="73" t="s">
        <v>123</v>
      </c>
      <c r="D122" s="73" t="s">
        <v>361</v>
      </c>
      <c r="E122" s="73"/>
      <c r="F122" s="74" t="s">
        <v>272</v>
      </c>
      <c r="G122" s="75">
        <v>45.96</v>
      </c>
      <c r="H122" s="76">
        <v>433.62</v>
      </c>
      <c r="I122" s="76">
        <f t="shared" si="17"/>
        <v>433.62</v>
      </c>
      <c r="J122" s="76">
        <f t="shared" si="29"/>
        <v>19929.175200000001</v>
      </c>
    </row>
    <row r="123" spans="1:12" s="25" customFormat="1" ht="15" customHeight="1" x14ac:dyDescent="0.2">
      <c r="A123" s="22" t="s">
        <v>362</v>
      </c>
      <c r="B123" s="22"/>
      <c r="C123" s="22"/>
      <c r="D123" s="22" t="s">
        <v>363</v>
      </c>
      <c r="E123" s="22"/>
      <c r="F123" s="22"/>
      <c r="G123" s="23"/>
      <c r="H123" s="24"/>
      <c r="I123" s="24"/>
      <c r="J123" s="24">
        <f>J124+J127+J137</f>
        <v>128579.34080000001</v>
      </c>
    </row>
    <row r="124" spans="1:12" s="25" customFormat="1" ht="15" customHeight="1" x14ac:dyDescent="0.2">
      <c r="A124" s="22" t="s">
        <v>364</v>
      </c>
      <c r="B124" s="22"/>
      <c r="C124" s="22"/>
      <c r="D124" s="22" t="s">
        <v>365</v>
      </c>
      <c r="E124" s="22"/>
      <c r="F124" s="22"/>
      <c r="G124" s="23"/>
      <c r="H124" s="24"/>
      <c r="I124" s="24"/>
      <c r="J124" s="24">
        <f>SUM(J125:J126)</f>
        <v>3556.6219999999998</v>
      </c>
    </row>
    <row r="125" spans="1:12" s="25" customFormat="1" ht="15" customHeight="1" x14ac:dyDescent="0.2">
      <c r="A125" s="73" t="s">
        <v>366</v>
      </c>
      <c r="B125" s="73" t="s">
        <v>367</v>
      </c>
      <c r="C125" s="73" t="s">
        <v>123</v>
      </c>
      <c r="D125" s="73" t="s">
        <v>368</v>
      </c>
      <c r="E125" s="73"/>
      <c r="F125" s="74" t="s">
        <v>47</v>
      </c>
      <c r="G125" s="75">
        <v>10.26</v>
      </c>
      <c r="H125" s="76">
        <v>325.39999999999998</v>
      </c>
      <c r="I125" s="76">
        <f t="shared" ref="I125:I138" si="30">H125*$J$7</f>
        <v>325.39999999999998</v>
      </c>
      <c r="J125" s="76">
        <f t="shared" ref="J125:J126" si="31">G125*I125</f>
        <v>3338.6039999999998</v>
      </c>
    </row>
    <row r="126" spans="1:12" s="25" customFormat="1" ht="15" customHeight="1" x14ac:dyDescent="0.2">
      <c r="A126" s="73" t="s">
        <v>369</v>
      </c>
      <c r="B126" s="73" t="s">
        <v>367</v>
      </c>
      <c r="C126" s="73" t="s">
        <v>123</v>
      </c>
      <c r="D126" s="73" t="s">
        <v>370</v>
      </c>
      <c r="E126" s="73"/>
      <c r="F126" s="74" t="s">
        <v>47</v>
      </c>
      <c r="G126" s="75">
        <v>0.67</v>
      </c>
      <c r="H126" s="76">
        <v>325.39999999999998</v>
      </c>
      <c r="I126" s="76">
        <f t="shared" si="30"/>
        <v>325.39999999999998</v>
      </c>
      <c r="J126" s="76">
        <f t="shared" si="31"/>
        <v>218.018</v>
      </c>
    </row>
    <row r="127" spans="1:12" s="25" customFormat="1" ht="15" customHeight="1" x14ac:dyDescent="0.2">
      <c r="A127" s="22" t="s">
        <v>371</v>
      </c>
      <c r="B127" s="22"/>
      <c r="C127" s="22"/>
      <c r="D127" s="22" t="s">
        <v>372</v>
      </c>
      <c r="E127" s="22"/>
      <c r="F127" s="22"/>
      <c r="G127" s="23"/>
      <c r="H127" s="24"/>
      <c r="I127" s="24"/>
      <c r="J127" s="24">
        <f>SUM(J128:J136)</f>
        <v>99010.290000000008</v>
      </c>
    </row>
    <row r="128" spans="1:12" s="25" customFormat="1" ht="22.5" customHeight="1" x14ac:dyDescent="0.2">
      <c r="A128" s="73" t="s">
        <v>373</v>
      </c>
      <c r="B128" s="73" t="s">
        <v>374</v>
      </c>
      <c r="C128" s="73" t="s">
        <v>123</v>
      </c>
      <c r="D128" s="73" t="s">
        <v>375</v>
      </c>
      <c r="E128" s="73"/>
      <c r="F128" s="74" t="s">
        <v>282</v>
      </c>
      <c r="G128" s="75">
        <v>1151.3800000000001</v>
      </c>
      <c r="H128" s="76">
        <v>69.5</v>
      </c>
      <c r="I128" s="76">
        <f t="shared" si="30"/>
        <v>69.5</v>
      </c>
      <c r="J128" s="76">
        <f t="shared" ref="J128" si="32">G128*I128</f>
        <v>80020.91</v>
      </c>
    </row>
    <row r="129" spans="1:12" s="25" customFormat="1" ht="15" customHeight="1" x14ac:dyDescent="0.2">
      <c r="A129" s="73" t="s">
        <v>376</v>
      </c>
      <c r="B129" s="73" t="s">
        <v>377</v>
      </c>
      <c r="C129" s="73" t="s">
        <v>105</v>
      </c>
      <c r="D129" s="73" t="s">
        <v>378</v>
      </c>
      <c r="E129" s="73"/>
      <c r="F129" s="74" t="s">
        <v>10</v>
      </c>
      <c r="G129" s="75">
        <v>41.6</v>
      </c>
      <c r="H129" s="76">
        <v>35.67</v>
      </c>
      <c r="I129" s="76">
        <f t="shared" si="30"/>
        <v>35.67</v>
      </c>
      <c r="J129" s="76">
        <f t="shared" ref="J129:J136" si="33">G129*I129</f>
        <v>1483.8720000000001</v>
      </c>
    </row>
    <row r="130" spans="1:12" s="25" customFormat="1" ht="15" customHeight="1" x14ac:dyDescent="0.2">
      <c r="A130" s="73" t="s">
        <v>379</v>
      </c>
      <c r="B130" s="73" t="s">
        <v>380</v>
      </c>
      <c r="C130" s="73" t="s">
        <v>105</v>
      </c>
      <c r="D130" s="73" t="s">
        <v>381</v>
      </c>
      <c r="E130" s="73"/>
      <c r="F130" s="74" t="s">
        <v>10</v>
      </c>
      <c r="G130" s="75">
        <v>55</v>
      </c>
      <c r="H130" s="76">
        <v>45.4</v>
      </c>
      <c r="I130" s="76">
        <f t="shared" si="30"/>
        <v>45.4</v>
      </c>
      <c r="J130" s="76">
        <f t="shared" si="33"/>
        <v>2497</v>
      </c>
    </row>
    <row r="131" spans="1:12" s="25" customFormat="1" ht="15" customHeight="1" x14ac:dyDescent="0.2">
      <c r="A131" s="73" t="s">
        <v>382</v>
      </c>
      <c r="B131" s="73" t="s">
        <v>383</v>
      </c>
      <c r="C131" s="73" t="s">
        <v>105</v>
      </c>
      <c r="D131" s="73" t="s">
        <v>384</v>
      </c>
      <c r="E131" s="73"/>
      <c r="F131" s="74" t="s">
        <v>10</v>
      </c>
      <c r="G131" s="75">
        <v>37.799999999999997</v>
      </c>
      <c r="H131" s="76">
        <v>26.91</v>
      </c>
      <c r="I131" s="76">
        <f t="shared" si="30"/>
        <v>26.91</v>
      </c>
      <c r="J131" s="76">
        <f t="shared" si="33"/>
        <v>1017.198</v>
      </c>
    </row>
    <row r="132" spans="1:12" s="25" customFormat="1" ht="15" customHeight="1" x14ac:dyDescent="0.2">
      <c r="A132" s="73" t="s">
        <v>385</v>
      </c>
      <c r="B132" s="73" t="s">
        <v>386</v>
      </c>
      <c r="C132" s="73" t="s">
        <v>105</v>
      </c>
      <c r="D132" s="73" t="s">
        <v>387</v>
      </c>
      <c r="E132" s="73"/>
      <c r="F132" s="74" t="s">
        <v>10</v>
      </c>
      <c r="G132" s="75">
        <v>2.2000000000000002</v>
      </c>
      <c r="H132" s="76">
        <v>44.68</v>
      </c>
      <c r="I132" s="76">
        <f t="shared" si="30"/>
        <v>44.68</v>
      </c>
      <c r="J132" s="76">
        <f t="shared" si="33"/>
        <v>98.296000000000006</v>
      </c>
    </row>
    <row r="133" spans="1:12" s="25" customFormat="1" ht="15" customHeight="1" x14ac:dyDescent="0.2">
      <c r="A133" s="73" t="s">
        <v>388</v>
      </c>
      <c r="B133" s="73" t="s">
        <v>389</v>
      </c>
      <c r="C133" s="73" t="s">
        <v>105</v>
      </c>
      <c r="D133" s="73" t="s">
        <v>390</v>
      </c>
      <c r="E133" s="73"/>
      <c r="F133" s="74" t="s">
        <v>10</v>
      </c>
      <c r="G133" s="75">
        <v>41.6</v>
      </c>
      <c r="H133" s="76">
        <v>35.020000000000003</v>
      </c>
      <c r="I133" s="76">
        <f t="shared" si="30"/>
        <v>35.020000000000003</v>
      </c>
      <c r="J133" s="76">
        <f t="shared" si="33"/>
        <v>1456.8320000000001</v>
      </c>
    </row>
    <row r="134" spans="1:12" s="25" customFormat="1" ht="22.5" customHeight="1" x14ac:dyDescent="0.2">
      <c r="A134" s="73" t="s">
        <v>391</v>
      </c>
      <c r="B134" s="73" t="s">
        <v>392</v>
      </c>
      <c r="C134" s="73" t="s">
        <v>105</v>
      </c>
      <c r="D134" s="73" t="s">
        <v>393</v>
      </c>
      <c r="E134" s="73"/>
      <c r="F134" s="74" t="s">
        <v>10</v>
      </c>
      <c r="G134" s="75">
        <v>55</v>
      </c>
      <c r="H134" s="76">
        <v>42.03</v>
      </c>
      <c r="I134" s="76">
        <f t="shared" si="30"/>
        <v>42.03</v>
      </c>
      <c r="J134" s="76">
        <f t="shared" si="33"/>
        <v>2311.65</v>
      </c>
    </row>
    <row r="135" spans="1:12" s="25" customFormat="1" ht="22.5" customHeight="1" x14ac:dyDescent="0.2">
      <c r="A135" s="73" t="s">
        <v>394</v>
      </c>
      <c r="B135" s="73" t="s">
        <v>395</v>
      </c>
      <c r="C135" s="73" t="s">
        <v>105</v>
      </c>
      <c r="D135" s="73" t="s">
        <v>396</v>
      </c>
      <c r="E135" s="73"/>
      <c r="F135" s="74" t="s">
        <v>10</v>
      </c>
      <c r="G135" s="75">
        <v>402.03</v>
      </c>
      <c r="H135" s="76">
        <v>6.1</v>
      </c>
      <c r="I135" s="76">
        <f t="shared" si="30"/>
        <v>6.1</v>
      </c>
      <c r="J135" s="76">
        <f t="shared" si="33"/>
        <v>2452.3829999999998</v>
      </c>
    </row>
    <row r="136" spans="1:12" s="25" customFormat="1" ht="22.5" customHeight="1" x14ac:dyDescent="0.2">
      <c r="A136" s="73" t="s">
        <v>397</v>
      </c>
      <c r="B136" s="73" t="s">
        <v>398</v>
      </c>
      <c r="C136" s="73" t="s">
        <v>105</v>
      </c>
      <c r="D136" s="73" t="s">
        <v>399</v>
      </c>
      <c r="E136" s="73"/>
      <c r="F136" s="74" t="s">
        <v>10</v>
      </c>
      <c r="G136" s="75">
        <v>158.44999999999999</v>
      </c>
      <c r="H136" s="76">
        <v>48.42</v>
      </c>
      <c r="I136" s="76">
        <f t="shared" si="30"/>
        <v>48.42</v>
      </c>
      <c r="J136" s="76">
        <f t="shared" si="33"/>
        <v>7672.1489999999994</v>
      </c>
    </row>
    <row r="137" spans="1:12" s="25" customFormat="1" ht="15" customHeight="1" x14ac:dyDescent="0.2">
      <c r="A137" s="22" t="s">
        <v>400</v>
      </c>
      <c r="B137" s="22"/>
      <c r="C137" s="22"/>
      <c r="D137" s="22" t="s">
        <v>401</v>
      </c>
      <c r="E137" s="22"/>
      <c r="F137" s="22"/>
      <c r="G137" s="23"/>
      <c r="H137" s="24"/>
      <c r="I137" s="24"/>
      <c r="J137" s="24">
        <f>SUM(J138)</f>
        <v>26012.428799999994</v>
      </c>
    </row>
    <row r="138" spans="1:12" s="25" customFormat="1" ht="37.5" customHeight="1" x14ac:dyDescent="0.2">
      <c r="A138" s="73" t="s">
        <v>402</v>
      </c>
      <c r="B138" s="73" t="s">
        <v>403</v>
      </c>
      <c r="C138" s="73" t="s">
        <v>123</v>
      </c>
      <c r="D138" s="73" t="s">
        <v>404</v>
      </c>
      <c r="E138" s="73"/>
      <c r="F138" s="74" t="s">
        <v>282</v>
      </c>
      <c r="G138" s="75">
        <v>387.84</v>
      </c>
      <c r="H138" s="76">
        <v>67.069999999999993</v>
      </c>
      <c r="I138" s="76">
        <f t="shared" si="30"/>
        <v>67.069999999999993</v>
      </c>
      <c r="J138" s="76">
        <f t="shared" ref="J138" si="34">G138*I138</f>
        <v>26012.428799999994</v>
      </c>
    </row>
    <row r="139" spans="1:12" s="25" customFormat="1" ht="15" customHeight="1" x14ac:dyDescent="0.2">
      <c r="A139" s="22" t="s">
        <v>405</v>
      </c>
      <c r="B139" s="22"/>
      <c r="C139" s="22"/>
      <c r="D139" s="22" t="s">
        <v>406</v>
      </c>
      <c r="E139" s="22"/>
      <c r="F139" s="22"/>
      <c r="G139" s="23"/>
      <c r="H139" s="24"/>
      <c r="I139" s="24"/>
      <c r="J139" s="68">
        <f>J140+J145+J148+J151+J154+J157+J160+J163</f>
        <v>107721.46889999998</v>
      </c>
      <c r="K139" s="34"/>
      <c r="L139" s="35"/>
    </row>
    <row r="140" spans="1:12" s="25" customFormat="1" ht="15" customHeight="1" x14ac:dyDescent="0.2">
      <c r="A140" s="22" t="s">
        <v>407</v>
      </c>
      <c r="B140" s="22"/>
      <c r="C140" s="22"/>
      <c r="D140" s="22" t="s">
        <v>408</v>
      </c>
      <c r="E140" s="22"/>
      <c r="F140" s="22"/>
      <c r="G140" s="23"/>
      <c r="H140" s="24"/>
      <c r="I140" s="24"/>
      <c r="J140" s="24">
        <f>SUM(J141:J144)</f>
        <v>60129.057599999986</v>
      </c>
    </row>
    <row r="141" spans="1:12" s="25" customFormat="1" ht="37.5" customHeight="1" x14ac:dyDescent="0.2">
      <c r="A141" s="73" t="s">
        <v>409</v>
      </c>
      <c r="B141" s="73" t="s">
        <v>410</v>
      </c>
      <c r="C141" s="73" t="s">
        <v>105</v>
      </c>
      <c r="D141" s="73" t="s">
        <v>411</v>
      </c>
      <c r="E141" s="73"/>
      <c r="F141" s="74" t="s">
        <v>45</v>
      </c>
      <c r="G141" s="75">
        <v>1504.83</v>
      </c>
      <c r="H141" s="76">
        <v>3.69</v>
      </c>
      <c r="I141" s="76">
        <f t="shared" ref="I141:I165" si="35">H141*$J$7</f>
        <v>3.69</v>
      </c>
      <c r="J141" s="76">
        <f t="shared" ref="J141" si="36">G141*I141</f>
        <v>5552.8226999999997</v>
      </c>
    </row>
    <row r="142" spans="1:12" s="25" customFormat="1" ht="52.5" customHeight="1" x14ac:dyDescent="0.2">
      <c r="A142" s="73" t="s">
        <v>412</v>
      </c>
      <c r="B142" s="73" t="s">
        <v>413</v>
      </c>
      <c r="C142" s="73" t="s">
        <v>105</v>
      </c>
      <c r="D142" s="73" t="s">
        <v>414</v>
      </c>
      <c r="E142" s="73"/>
      <c r="F142" s="74" t="s">
        <v>45</v>
      </c>
      <c r="G142" s="75">
        <v>1528.03</v>
      </c>
      <c r="H142" s="76">
        <v>34.869999999999997</v>
      </c>
      <c r="I142" s="76">
        <f t="shared" si="35"/>
        <v>34.869999999999997</v>
      </c>
      <c r="J142" s="76">
        <f t="shared" ref="J142:J144" si="37">G142*I142</f>
        <v>53282.406099999993</v>
      </c>
    </row>
    <row r="143" spans="1:12" s="25" customFormat="1" ht="37.5" customHeight="1" x14ac:dyDescent="0.2">
      <c r="A143" s="73" t="s">
        <v>415</v>
      </c>
      <c r="B143" s="73" t="s">
        <v>416</v>
      </c>
      <c r="C143" s="73" t="s">
        <v>105</v>
      </c>
      <c r="D143" s="73" t="s">
        <v>417</v>
      </c>
      <c r="E143" s="73"/>
      <c r="F143" s="74" t="s">
        <v>45</v>
      </c>
      <c r="G143" s="75">
        <v>26.08</v>
      </c>
      <c r="H143" s="76">
        <v>4.6500000000000004</v>
      </c>
      <c r="I143" s="76">
        <f t="shared" si="35"/>
        <v>4.6500000000000004</v>
      </c>
      <c r="J143" s="76">
        <f t="shared" si="37"/>
        <v>121.27200000000001</v>
      </c>
    </row>
    <row r="144" spans="1:12" s="25" customFormat="1" ht="45" customHeight="1" x14ac:dyDescent="0.2">
      <c r="A144" s="73" t="s">
        <v>418</v>
      </c>
      <c r="B144" s="73" t="s">
        <v>419</v>
      </c>
      <c r="C144" s="73" t="s">
        <v>105</v>
      </c>
      <c r="D144" s="73" t="s">
        <v>420</v>
      </c>
      <c r="E144" s="73"/>
      <c r="F144" s="74" t="s">
        <v>45</v>
      </c>
      <c r="G144" s="75">
        <v>26.08</v>
      </c>
      <c r="H144" s="76">
        <v>44.96</v>
      </c>
      <c r="I144" s="76">
        <f t="shared" si="35"/>
        <v>44.96</v>
      </c>
      <c r="J144" s="76">
        <f t="shared" si="37"/>
        <v>1172.5567999999998</v>
      </c>
    </row>
    <row r="145" spans="1:12" s="25" customFormat="1" ht="15" customHeight="1" x14ac:dyDescent="0.2">
      <c r="A145" s="22" t="s">
        <v>421</v>
      </c>
      <c r="B145" s="22"/>
      <c r="C145" s="22"/>
      <c r="D145" s="22" t="s">
        <v>422</v>
      </c>
      <c r="E145" s="22"/>
      <c r="F145" s="22"/>
      <c r="G145" s="23"/>
      <c r="H145" s="24"/>
      <c r="I145" s="24"/>
      <c r="J145" s="68">
        <f>SUM(J146:J147)</f>
        <v>4398.7845000000007</v>
      </c>
      <c r="L145" s="35"/>
    </row>
    <row r="146" spans="1:12" s="25" customFormat="1" ht="37.5" customHeight="1" x14ac:dyDescent="0.2">
      <c r="A146" s="73" t="s">
        <v>423</v>
      </c>
      <c r="B146" s="73" t="s">
        <v>424</v>
      </c>
      <c r="C146" s="73" t="s">
        <v>123</v>
      </c>
      <c r="D146" s="73" t="s">
        <v>425</v>
      </c>
      <c r="E146" s="73"/>
      <c r="F146" s="74" t="s">
        <v>282</v>
      </c>
      <c r="G146" s="75">
        <v>95.15</v>
      </c>
      <c r="H146" s="76">
        <v>6.65</v>
      </c>
      <c r="I146" s="76">
        <f t="shared" si="35"/>
        <v>6.65</v>
      </c>
      <c r="J146" s="76">
        <f t="shared" ref="J146:J147" si="38">G146*I146</f>
        <v>632.74750000000006</v>
      </c>
    </row>
    <row r="147" spans="1:12" s="25" customFormat="1" ht="30" customHeight="1" x14ac:dyDescent="0.2">
      <c r="A147" s="73" t="s">
        <v>426</v>
      </c>
      <c r="B147" s="73" t="s">
        <v>427</v>
      </c>
      <c r="C147" s="73" t="s">
        <v>123</v>
      </c>
      <c r="D147" s="73" t="s">
        <v>428</v>
      </c>
      <c r="E147" s="73"/>
      <c r="F147" s="74" t="s">
        <v>282</v>
      </c>
      <c r="G147" s="75">
        <v>95.15</v>
      </c>
      <c r="H147" s="76">
        <v>39.58</v>
      </c>
      <c r="I147" s="76">
        <f t="shared" si="35"/>
        <v>39.58</v>
      </c>
      <c r="J147" s="76">
        <f t="shared" si="38"/>
        <v>3766.0370000000003</v>
      </c>
    </row>
    <row r="148" spans="1:12" s="25" customFormat="1" ht="15" customHeight="1" x14ac:dyDescent="0.2">
      <c r="A148" s="22" t="s">
        <v>429</v>
      </c>
      <c r="B148" s="22"/>
      <c r="C148" s="22"/>
      <c r="D148" s="22" t="s">
        <v>430</v>
      </c>
      <c r="E148" s="22"/>
      <c r="F148" s="22"/>
      <c r="G148" s="23"/>
      <c r="H148" s="24"/>
      <c r="I148" s="24"/>
      <c r="J148" s="24">
        <f>SUM(J149:J150)</f>
        <v>5470.8582000000006</v>
      </c>
    </row>
    <row r="149" spans="1:12" s="25" customFormat="1" ht="37.5" customHeight="1" x14ac:dyDescent="0.2">
      <c r="A149" s="73" t="s">
        <v>431</v>
      </c>
      <c r="B149" s="73" t="s">
        <v>424</v>
      </c>
      <c r="C149" s="73" t="s">
        <v>123</v>
      </c>
      <c r="D149" s="73" t="s">
        <v>425</v>
      </c>
      <c r="E149" s="73"/>
      <c r="F149" s="74" t="s">
        <v>282</v>
      </c>
      <c r="G149" s="75">
        <v>118.34</v>
      </c>
      <c r="H149" s="76">
        <v>6.65</v>
      </c>
      <c r="I149" s="76">
        <f t="shared" si="35"/>
        <v>6.65</v>
      </c>
      <c r="J149" s="76">
        <f t="shared" ref="J149:J150" si="39">G149*I149</f>
        <v>786.96100000000001</v>
      </c>
    </row>
    <row r="150" spans="1:12" s="25" customFormat="1" ht="30" customHeight="1" x14ac:dyDescent="0.2">
      <c r="A150" s="73" t="s">
        <v>432</v>
      </c>
      <c r="B150" s="73" t="s">
        <v>427</v>
      </c>
      <c r="C150" s="73" t="s">
        <v>123</v>
      </c>
      <c r="D150" s="73" t="s">
        <v>428</v>
      </c>
      <c r="E150" s="73"/>
      <c r="F150" s="74" t="s">
        <v>282</v>
      </c>
      <c r="G150" s="75">
        <v>118.34</v>
      </c>
      <c r="H150" s="76">
        <v>39.58</v>
      </c>
      <c r="I150" s="76">
        <f t="shared" si="35"/>
        <v>39.58</v>
      </c>
      <c r="J150" s="76">
        <f t="shared" si="39"/>
        <v>4683.8972000000003</v>
      </c>
    </row>
    <row r="151" spans="1:12" s="25" customFormat="1" ht="15" customHeight="1" x14ac:dyDescent="0.2">
      <c r="A151" s="22" t="s">
        <v>433</v>
      </c>
      <c r="B151" s="22"/>
      <c r="C151" s="22"/>
      <c r="D151" s="22" t="s">
        <v>434</v>
      </c>
      <c r="E151" s="22"/>
      <c r="F151" s="22"/>
      <c r="G151" s="23"/>
      <c r="H151" s="24"/>
      <c r="I151" s="24"/>
      <c r="J151" s="68">
        <f>SUM(J152:J153)</f>
        <v>10838.161199999999</v>
      </c>
      <c r="L151" s="35"/>
    </row>
    <row r="152" spans="1:12" s="25" customFormat="1" ht="37.5" customHeight="1" x14ac:dyDescent="0.2">
      <c r="A152" s="73" t="s">
        <v>435</v>
      </c>
      <c r="B152" s="73" t="s">
        <v>424</v>
      </c>
      <c r="C152" s="73" t="s">
        <v>123</v>
      </c>
      <c r="D152" s="73" t="s">
        <v>425</v>
      </c>
      <c r="E152" s="73"/>
      <c r="F152" s="74" t="s">
        <v>282</v>
      </c>
      <c r="G152" s="75">
        <v>234.44</v>
      </c>
      <c r="H152" s="76">
        <v>6.65</v>
      </c>
      <c r="I152" s="76">
        <f t="shared" si="35"/>
        <v>6.65</v>
      </c>
      <c r="J152" s="76">
        <f t="shared" ref="J152:J153" si="40">G152*I152</f>
        <v>1559.0260000000001</v>
      </c>
    </row>
    <row r="153" spans="1:12" s="25" customFormat="1" ht="30" customHeight="1" x14ac:dyDescent="0.2">
      <c r="A153" s="73" t="s">
        <v>436</v>
      </c>
      <c r="B153" s="73" t="s">
        <v>427</v>
      </c>
      <c r="C153" s="73" t="s">
        <v>123</v>
      </c>
      <c r="D153" s="73" t="s">
        <v>428</v>
      </c>
      <c r="E153" s="73"/>
      <c r="F153" s="74" t="s">
        <v>282</v>
      </c>
      <c r="G153" s="75">
        <v>234.44</v>
      </c>
      <c r="H153" s="76">
        <v>39.58</v>
      </c>
      <c r="I153" s="76">
        <f t="shared" si="35"/>
        <v>39.58</v>
      </c>
      <c r="J153" s="76">
        <f t="shared" si="40"/>
        <v>9279.1351999999988</v>
      </c>
    </row>
    <row r="154" spans="1:12" s="25" customFormat="1" ht="15" customHeight="1" x14ac:dyDescent="0.2">
      <c r="A154" s="22" t="s">
        <v>437</v>
      </c>
      <c r="B154" s="22"/>
      <c r="C154" s="22"/>
      <c r="D154" s="22" t="s">
        <v>438</v>
      </c>
      <c r="E154" s="22"/>
      <c r="F154" s="22"/>
      <c r="G154" s="23"/>
      <c r="H154" s="24"/>
      <c r="I154" s="24"/>
      <c r="J154" s="24">
        <f>SUM(J155:J156)</f>
        <v>12667.02</v>
      </c>
    </row>
    <row r="155" spans="1:12" s="25" customFormat="1" ht="37.5" customHeight="1" x14ac:dyDescent="0.2">
      <c r="A155" s="73" t="s">
        <v>439</v>
      </c>
      <c r="B155" s="73" t="s">
        <v>424</v>
      </c>
      <c r="C155" s="73" t="s">
        <v>123</v>
      </c>
      <c r="D155" s="73" t="s">
        <v>425</v>
      </c>
      <c r="E155" s="73"/>
      <c r="F155" s="74" t="s">
        <v>282</v>
      </c>
      <c r="G155" s="75">
        <v>274</v>
      </c>
      <c r="H155" s="76">
        <v>6.65</v>
      </c>
      <c r="I155" s="76">
        <f t="shared" si="35"/>
        <v>6.65</v>
      </c>
      <c r="J155" s="76">
        <f t="shared" ref="J155:J156" si="41">G155*I155</f>
        <v>1822.1000000000001</v>
      </c>
    </row>
    <row r="156" spans="1:12" s="25" customFormat="1" ht="30" customHeight="1" x14ac:dyDescent="0.2">
      <c r="A156" s="73" t="s">
        <v>440</v>
      </c>
      <c r="B156" s="73" t="s">
        <v>427</v>
      </c>
      <c r="C156" s="73" t="s">
        <v>123</v>
      </c>
      <c r="D156" s="73" t="s">
        <v>428</v>
      </c>
      <c r="E156" s="73"/>
      <c r="F156" s="74" t="s">
        <v>282</v>
      </c>
      <c r="G156" s="75">
        <v>274</v>
      </c>
      <c r="H156" s="76">
        <v>39.58</v>
      </c>
      <c r="I156" s="76">
        <f t="shared" si="35"/>
        <v>39.58</v>
      </c>
      <c r="J156" s="76">
        <f t="shared" si="41"/>
        <v>10844.92</v>
      </c>
    </row>
    <row r="157" spans="1:12" s="25" customFormat="1" ht="15" customHeight="1" x14ac:dyDescent="0.2">
      <c r="A157" s="22" t="s">
        <v>441</v>
      </c>
      <c r="B157" s="22"/>
      <c r="C157" s="22"/>
      <c r="D157" s="22" t="s">
        <v>442</v>
      </c>
      <c r="E157" s="22"/>
      <c r="F157" s="22"/>
      <c r="G157" s="23"/>
      <c r="H157" s="24"/>
      <c r="I157" s="24"/>
      <c r="J157" s="24">
        <f>SUM(J158:J159)</f>
        <v>5125.0577999999996</v>
      </c>
    </row>
    <row r="158" spans="1:12" s="25" customFormat="1" ht="37.5" customHeight="1" x14ac:dyDescent="0.2">
      <c r="A158" s="73" t="s">
        <v>443</v>
      </c>
      <c r="B158" s="73" t="s">
        <v>424</v>
      </c>
      <c r="C158" s="73" t="s">
        <v>123</v>
      </c>
      <c r="D158" s="73" t="s">
        <v>425</v>
      </c>
      <c r="E158" s="73"/>
      <c r="F158" s="74" t="s">
        <v>282</v>
      </c>
      <c r="G158" s="75">
        <v>110.86</v>
      </c>
      <c r="H158" s="76">
        <v>6.65</v>
      </c>
      <c r="I158" s="76">
        <f t="shared" si="35"/>
        <v>6.65</v>
      </c>
      <c r="J158" s="76">
        <f t="shared" ref="J158:J159" si="42">G158*I158</f>
        <v>737.21900000000005</v>
      </c>
    </row>
    <row r="159" spans="1:12" s="25" customFormat="1" ht="30" customHeight="1" x14ac:dyDescent="0.2">
      <c r="A159" s="73" t="s">
        <v>444</v>
      </c>
      <c r="B159" s="73" t="s">
        <v>427</v>
      </c>
      <c r="C159" s="73" t="s">
        <v>123</v>
      </c>
      <c r="D159" s="73" t="s">
        <v>428</v>
      </c>
      <c r="E159" s="73"/>
      <c r="F159" s="74" t="s">
        <v>282</v>
      </c>
      <c r="G159" s="75">
        <v>110.86</v>
      </c>
      <c r="H159" s="76">
        <v>39.58</v>
      </c>
      <c r="I159" s="76">
        <f t="shared" si="35"/>
        <v>39.58</v>
      </c>
      <c r="J159" s="76">
        <f t="shared" si="42"/>
        <v>4387.8387999999995</v>
      </c>
    </row>
    <row r="160" spans="1:12" s="25" customFormat="1" ht="15" customHeight="1" x14ac:dyDescent="0.2">
      <c r="A160" s="22" t="s">
        <v>445</v>
      </c>
      <c r="B160" s="22"/>
      <c r="C160" s="22"/>
      <c r="D160" s="22" t="s">
        <v>446</v>
      </c>
      <c r="E160" s="22"/>
      <c r="F160" s="22"/>
      <c r="G160" s="23"/>
      <c r="H160" s="24"/>
      <c r="I160" s="24"/>
      <c r="J160" s="68">
        <f>SUM(J161:J162)</f>
        <v>8459.6435999999994</v>
      </c>
      <c r="L160" s="35"/>
    </row>
    <row r="161" spans="1:12" s="25" customFormat="1" ht="37.5" customHeight="1" x14ac:dyDescent="0.2">
      <c r="A161" s="73" t="s">
        <v>447</v>
      </c>
      <c r="B161" s="73" t="s">
        <v>448</v>
      </c>
      <c r="C161" s="73" t="s">
        <v>105</v>
      </c>
      <c r="D161" s="73" t="s">
        <v>449</v>
      </c>
      <c r="E161" s="73"/>
      <c r="F161" s="74" t="s">
        <v>45</v>
      </c>
      <c r="G161" s="75">
        <v>209.19</v>
      </c>
      <c r="H161" s="76">
        <v>6.04</v>
      </c>
      <c r="I161" s="76">
        <f t="shared" si="35"/>
        <v>6.04</v>
      </c>
      <c r="J161" s="76">
        <f t="shared" ref="J161:J162" si="43">G161*I161</f>
        <v>1263.5075999999999</v>
      </c>
    </row>
    <row r="162" spans="1:12" s="25" customFormat="1" ht="37.5" customHeight="1" x14ac:dyDescent="0.2">
      <c r="A162" s="73" t="s">
        <v>450</v>
      </c>
      <c r="B162" s="73" t="s">
        <v>451</v>
      </c>
      <c r="C162" s="73" t="s">
        <v>105</v>
      </c>
      <c r="D162" s="73" t="s">
        <v>452</v>
      </c>
      <c r="E162" s="73"/>
      <c r="F162" s="74" t="s">
        <v>45</v>
      </c>
      <c r="G162" s="75">
        <v>209.19</v>
      </c>
      <c r="H162" s="76">
        <v>34.4</v>
      </c>
      <c r="I162" s="76">
        <f t="shared" si="35"/>
        <v>34.4</v>
      </c>
      <c r="J162" s="76">
        <f t="shared" si="43"/>
        <v>7196.1359999999995</v>
      </c>
    </row>
    <row r="163" spans="1:12" s="25" customFormat="1" ht="15" customHeight="1" x14ac:dyDescent="0.2">
      <c r="A163" s="22" t="s">
        <v>453</v>
      </c>
      <c r="B163" s="22"/>
      <c r="C163" s="22"/>
      <c r="D163" s="22" t="s">
        <v>454</v>
      </c>
      <c r="E163" s="22"/>
      <c r="F163" s="22"/>
      <c r="G163" s="23"/>
      <c r="H163" s="24"/>
      <c r="I163" s="24"/>
      <c r="J163" s="24">
        <f>SUM(J164:J165)</f>
        <v>632.88599999999997</v>
      </c>
    </row>
    <row r="164" spans="1:12" s="25" customFormat="1" ht="37.5" customHeight="1" x14ac:dyDescent="0.2">
      <c r="A164" s="73" t="s">
        <v>455</v>
      </c>
      <c r="B164" s="73" t="s">
        <v>448</v>
      </c>
      <c r="C164" s="73" t="s">
        <v>105</v>
      </c>
      <c r="D164" s="73" t="s">
        <v>449</v>
      </c>
      <c r="E164" s="73"/>
      <c r="F164" s="74" t="s">
        <v>45</v>
      </c>
      <c r="G164" s="75">
        <v>15.65</v>
      </c>
      <c r="H164" s="76">
        <v>6.04</v>
      </c>
      <c r="I164" s="76">
        <f t="shared" si="35"/>
        <v>6.04</v>
      </c>
      <c r="J164" s="76">
        <f t="shared" ref="J164:J165" si="44">G164*I164</f>
        <v>94.525999999999996</v>
      </c>
    </row>
    <row r="165" spans="1:12" s="25" customFormat="1" ht="37.5" customHeight="1" x14ac:dyDescent="0.2">
      <c r="A165" s="73" t="s">
        <v>456</v>
      </c>
      <c r="B165" s="73" t="s">
        <v>451</v>
      </c>
      <c r="C165" s="73" t="s">
        <v>105</v>
      </c>
      <c r="D165" s="73" t="s">
        <v>452</v>
      </c>
      <c r="E165" s="73"/>
      <c r="F165" s="74" t="s">
        <v>45</v>
      </c>
      <c r="G165" s="75">
        <v>15.65</v>
      </c>
      <c r="H165" s="76">
        <v>34.4</v>
      </c>
      <c r="I165" s="76">
        <f t="shared" si="35"/>
        <v>34.4</v>
      </c>
      <c r="J165" s="76">
        <f t="shared" si="44"/>
        <v>538.36</v>
      </c>
    </row>
    <row r="166" spans="1:12" s="25" customFormat="1" ht="15" customHeight="1" x14ac:dyDescent="0.2">
      <c r="A166" s="22" t="s">
        <v>457</v>
      </c>
      <c r="B166" s="22"/>
      <c r="C166" s="22"/>
      <c r="D166" s="22" t="s">
        <v>458</v>
      </c>
      <c r="E166" s="22"/>
      <c r="F166" s="22"/>
      <c r="G166" s="23"/>
      <c r="H166" s="24"/>
      <c r="I166" s="24"/>
      <c r="J166" s="24">
        <f>J167+J169+J172</f>
        <v>25358.0605</v>
      </c>
    </row>
    <row r="167" spans="1:12" s="25" customFormat="1" ht="15" customHeight="1" x14ac:dyDescent="0.2">
      <c r="A167" s="22" t="s">
        <v>459</v>
      </c>
      <c r="B167" s="22"/>
      <c r="C167" s="22"/>
      <c r="D167" s="22" t="s">
        <v>460</v>
      </c>
      <c r="E167" s="22"/>
      <c r="F167" s="22"/>
      <c r="G167" s="23"/>
      <c r="H167" s="24"/>
      <c r="I167" s="24"/>
      <c r="J167" s="24">
        <f>SUM(J168)</f>
        <v>1692.7194999999999</v>
      </c>
    </row>
    <row r="168" spans="1:12" s="25" customFormat="1" ht="15" customHeight="1" x14ac:dyDescent="0.2">
      <c r="A168" s="73" t="s">
        <v>461</v>
      </c>
      <c r="B168" s="73" t="s">
        <v>462</v>
      </c>
      <c r="C168" s="73" t="s">
        <v>114</v>
      </c>
      <c r="D168" s="73" t="s">
        <v>74</v>
      </c>
      <c r="E168" s="73"/>
      <c r="F168" s="74" t="s">
        <v>45</v>
      </c>
      <c r="G168" s="75">
        <v>6.35</v>
      </c>
      <c r="H168" s="76">
        <v>266.57</v>
      </c>
      <c r="I168" s="76">
        <f t="shared" ref="I168" si="45">H168*$J$7</f>
        <v>266.57</v>
      </c>
      <c r="J168" s="76">
        <f t="shared" ref="J168" si="46">G168*I168</f>
        <v>1692.7194999999999</v>
      </c>
    </row>
    <row r="169" spans="1:12" s="25" customFormat="1" ht="15" customHeight="1" x14ac:dyDescent="0.2">
      <c r="A169" s="22" t="s">
        <v>463</v>
      </c>
      <c r="B169" s="22"/>
      <c r="C169" s="22"/>
      <c r="D169" s="22" t="s">
        <v>464</v>
      </c>
      <c r="E169" s="22"/>
      <c r="F169" s="22"/>
      <c r="G169" s="23"/>
      <c r="H169" s="24"/>
      <c r="I169" s="24"/>
      <c r="J169" s="24">
        <f>SUM(J170:J171)</f>
        <v>15877.161499999998</v>
      </c>
    </row>
    <row r="170" spans="1:12" s="25" customFormat="1" ht="15" customHeight="1" x14ac:dyDescent="0.2">
      <c r="A170" s="73" t="s">
        <v>465</v>
      </c>
      <c r="B170" s="73" t="s">
        <v>466</v>
      </c>
      <c r="C170" s="73" t="s">
        <v>114</v>
      </c>
      <c r="D170" s="73" t="s">
        <v>467</v>
      </c>
      <c r="E170" s="73"/>
      <c r="F170" s="74" t="s">
        <v>53</v>
      </c>
      <c r="G170" s="75">
        <v>161.94999999999999</v>
      </c>
      <c r="H170" s="76">
        <v>70.97</v>
      </c>
      <c r="I170" s="76">
        <f t="shared" ref="I170:I171" si="47">H170*$J$7</f>
        <v>70.97</v>
      </c>
      <c r="J170" s="76">
        <f t="shared" ref="J170:J171" si="48">G170*I170</f>
        <v>11493.591499999999</v>
      </c>
    </row>
    <row r="171" spans="1:12" s="25" customFormat="1" ht="15" customHeight="1" x14ac:dyDescent="0.2">
      <c r="A171" s="73" t="s">
        <v>468</v>
      </c>
      <c r="B171" s="73" t="s">
        <v>469</v>
      </c>
      <c r="C171" s="73" t="s">
        <v>114</v>
      </c>
      <c r="D171" s="73" t="s">
        <v>470</v>
      </c>
      <c r="E171" s="73"/>
      <c r="F171" s="74" t="s">
        <v>53</v>
      </c>
      <c r="G171" s="75">
        <v>69</v>
      </c>
      <c r="H171" s="76">
        <v>63.53</v>
      </c>
      <c r="I171" s="76">
        <f t="shared" si="47"/>
        <v>63.53</v>
      </c>
      <c r="J171" s="76">
        <f t="shared" si="48"/>
        <v>4383.57</v>
      </c>
    </row>
    <row r="172" spans="1:12" s="25" customFormat="1" ht="15" customHeight="1" x14ac:dyDescent="0.2">
      <c r="A172" s="22" t="s">
        <v>471</v>
      </c>
      <c r="B172" s="22"/>
      <c r="C172" s="22"/>
      <c r="D172" s="22" t="s">
        <v>472</v>
      </c>
      <c r="E172" s="22"/>
      <c r="F172" s="22"/>
      <c r="G172" s="23"/>
      <c r="H172" s="24"/>
      <c r="I172" s="24"/>
      <c r="J172" s="24">
        <f>SUM(J173:J174)</f>
        <v>7788.1795000000002</v>
      </c>
    </row>
    <row r="173" spans="1:12" s="25" customFormat="1" ht="22.5" customHeight="1" x14ac:dyDescent="0.2">
      <c r="A173" s="73" t="s">
        <v>473</v>
      </c>
      <c r="B173" s="73" t="s">
        <v>474</v>
      </c>
      <c r="C173" s="73" t="s">
        <v>114</v>
      </c>
      <c r="D173" s="73" t="s">
        <v>475</v>
      </c>
      <c r="E173" s="73"/>
      <c r="F173" s="74" t="s">
        <v>45</v>
      </c>
      <c r="G173" s="75">
        <v>1.3</v>
      </c>
      <c r="H173" s="76">
        <v>264.91000000000003</v>
      </c>
      <c r="I173" s="76">
        <f t="shared" ref="I173:I174" si="49">H173*$J$7</f>
        <v>264.91000000000003</v>
      </c>
      <c r="J173" s="76">
        <f t="shared" ref="J173:J174" si="50">G173*I173</f>
        <v>344.38300000000004</v>
      </c>
    </row>
    <row r="174" spans="1:12" s="25" customFormat="1" ht="22.5" customHeight="1" x14ac:dyDescent="0.2">
      <c r="A174" s="73" t="s">
        <v>476</v>
      </c>
      <c r="B174" s="73" t="s">
        <v>477</v>
      </c>
      <c r="C174" s="73" t="s">
        <v>114</v>
      </c>
      <c r="D174" s="73" t="s">
        <v>478</v>
      </c>
      <c r="E174" s="73"/>
      <c r="F174" s="74" t="s">
        <v>45</v>
      </c>
      <c r="G174" s="75">
        <v>18.510000000000002</v>
      </c>
      <c r="H174" s="76">
        <v>402.15</v>
      </c>
      <c r="I174" s="76">
        <f t="shared" si="49"/>
        <v>402.15</v>
      </c>
      <c r="J174" s="76">
        <f t="shared" si="50"/>
        <v>7443.7965000000004</v>
      </c>
    </row>
    <row r="175" spans="1:12" s="25" customFormat="1" ht="15" customHeight="1" x14ac:dyDescent="0.2">
      <c r="A175" s="22" t="s">
        <v>479</v>
      </c>
      <c r="B175" s="22"/>
      <c r="C175" s="22"/>
      <c r="D175" s="22" t="s">
        <v>480</v>
      </c>
      <c r="E175" s="22"/>
      <c r="F175" s="22"/>
      <c r="G175" s="23"/>
      <c r="H175" s="24"/>
      <c r="I175" s="24"/>
      <c r="J175" s="68">
        <f>J176+J180+J184+J190+J195+J200</f>
        <v>118812.7366</v>
      </c>
      <c r="L175" s="35"/>
    </row>
    <row r="176" spans="1:12" s="25" customFormat="1" ht="15" customHeight="1" x14ac:dyDescent="0.2">
      <c r="A176" s="22" t="s">
        <v>481</v>
      </c>
      <c r="B176" s="22"/>
      <c r="C176" s="22"/>
      <c r="D176" s="22" t="s">
        <v>408</v>
      </c>
      <c r="E176" s="22"/>
      <c r="F176" s="22"/>
      <c r="G176" s="23"/>
      <c r="H176" s="24"/>
      <c r="I176" s="24"/>
      <c r="J176" s="68">
        <f>SUM(J177:J179)</f>
        <v>27426.372799999997</v>
      </c>
    </row>
    <row r="177" spans="1:12" s="25" customFormat="1" ht="22.5" customHeight="1" x14ac:dyDescent="0.2">
      <c r="A177" s="73" t="s">
        <v>482</v>
      </c>
      <c r="B177" s="73" t="s">
        <v>483</v>
      </c>
      <c r="C177" s="73" t="s">
        <v>123</v>
      </c>
      <c r="D177" s="73" t="s">
        <v>484</v>
      </c>
      <c r="E177" s="73"/>
      <c r="F177" s="74" t="s">
        <v>45</v>
      </c>
      <c r="G177" s="75">
        <v>359.6</v>
      </c>
      <c r="H177" s="76">
        <v>46.81</v>
      </c>
      <c r="I177" s="76">
        <f t="shared" ref="I177:I201" si="51">H177*$J$7</f>
        <v>46.81</v>
      </c>
      <c r="J177" s="76">
        <f t="shared" ref="J177" si="52">G177*I177</f>
        <v>16832.876</v>
      </c>
    </row>
    <row r="178" spans="1:12" s="25" customFormat="1" ht="37.5" customHeight="1" x14ac:dyDescent="0.2">
      <c r="A178" s="73" t="s">
        <v>485</v>
      </c>
      <c r="B178" s="73" t="s">
        <v>486</v>
      </c>
      <c r="C178" s="73" t="s">
        <v>123</v>
      </c>
      <c r="D178" s="73" t="s">
        <v>487</v>
      </c>
      <c r="E178" s="73"/>
      <c r="F178" s="74" t="s">
        <v>45</v>
      </c>
      <c r="G178" s="75">
        <v>173.4</v>
      </c>
      <c r="H178" s="76">
        <v>53.52</v>
      </c>
      <c r="I178" s="76">
        <f t="shared" si="51"/>
        <v>53.52</v>
      </c>
      <c r="J178" s="76">
        <f t="shared" ref="J178:J179" si="53">G178*I178</f>
        <v>9280.3680000000004</v>
      </c>
    </row>
    <row r="179" spans="1:12" s="25" customFormat="1" ht="37.5" customHeight="1" x14ac:dyDescent="0.2">
      <c r="A179" s="73" t="s">
        <v>488</v>
      </c>
      <c r="B179" s="73" t="s">
        <v>489</v>
      </c>
      <c r="C179" s="73" t="s">
        <v>123</v>
      </c>
      <c r="D179" s="73" t="s">
        <v>490</v>
      </c>
      <c r="E179" s="73"/>
      <c r="F179" s="74" t="s">
        <v>45</v>
      </c>
      <c r="G179" s="75">
        <v>2.16</v>
      </c>
      <c r="H179" s="76">
        <v>607.92999999999995</v>
      </c>
      <c r="I179" s="76">
        <f t="shared" si="51"/>
        <v>607.92999999999995</v>
      </c>
      <c r="J179" s="76">
        <f t="shared" si="53"/>
        <v>1313.1288</v>
      </c>
    </row>
    <row r="180" spans="1:12" s="25" customFormat="1" ht="15" customHeight="1" x14ac:dyDescent="0.2">
      <c r="A180" s="22" t="s">
        <v>491</v>
      </c>
      <c r="B180" s="22"/>
      <c r="C180" s="22"/>
      <c r="D180" s="22" t="s">
        <v>422</v>
      </c>
      <c r="E180" s="22"/>
      <c r="F180" s="22"/>
      <c r="G180" s="23"/>
      <c r="H180" s="24"/>
      <c r="I180" s="24"/>
      <c r="J180" s="24">
        <f>SUM(J181:J183)</f>
        <v>8431.3748000000014</v>
      </c>
    </row>
    <row r="181" spans="1:12" s="25" customFormat="1" ht="37.5" customHeight="1" x14ac:dyDescent="0.2">
      <c r="A181" s="73" t="s">
        <v>492</v>
      </c>
      <c r="B181" s="73" t="s">
        <v>493</v>
      </c>
      <c r="C181" s="73" t="s">
        <v>123</v>
      </c>
      <c r="D181" s="73" t="s">
        <v>494</v>
      </c>
      <c r="E181" s="73"/>
      <c r="F181" s="74" t="s">
        <v>282</v>
      </c>
      <c r="G181" s="75">
        <v>90.37</v>
      </c>
      <c r="H181" s="76">
        <v>82.76</v>
      </c>
      <c r="I181" s="76">
        <f t="shared" si="51"/>
        <v>82.76</v>
      </c>
      <c r="J181" s="76">
        <f t="shared" ref="J181:J183" si="54">G181*I181</f>
        <v>7479.021200000001</v>
      </c>
    </row>
    <row r="182" spans="1:12" s="25" customFormat="1" ht="37.5" customHeight="1" x14ac:dyDescent="0.2">
      <c r="A182" s="73" t="s">
        <v>495</v>
      </c>
      <c r="B182" s="73" t="s">
        <v>496</v>
      </c>
      <c r="C182" s="73" t="s">
        <v>123</v>
      </c>
      <c r="D182" s="73" t="s">
        <v>497</v>
      </c>
      <c r="E182" s="73"/>
      <c r="F182" s="74" t="s">
        <v>282</v>
      </c>
      <c r="G182" s="75">
        <v>4.38</v>
      </c>
      <c r="H182" s="76">
        <v>87.92</v>
      </c>
      <c r="I182" s="76">
        <f t="shared" si="51"/>
        <v>87.92</v>
      </c>
      <c r="J182" s="76">
        <f t="shared" si="54"/>
        <v>385.08960000000002</v>
      </c>
    </row>
    <row r="183" spans="1:12" s="25" customFormat="1" ht="30" customHeight="1" x14ac:dyDescent="0.2">
      <c r="A183" s="73" t="s">
        <v>498</v>
      </c>
      <c r="B183" s="73" t="s">
        <v>499</v>
      </c>
      <c r="C183" s="73" t="s">
        <v>123</v>
      </c>
      <c r="D183" s="73" t="s">
        <v>500</v>
      </c>
      <c r="E183" s="73"/>
      <c r="F183" s="74" t="s">
        <v>10</v>
      </c>
      <c r="G183" s="75">
        <v>22.8</v>
      </c>
      <c r="H183" s="76">
        <v>24.88</v>
      </c>
      <c r="I183" s="76">
        <f t="shared" si="51"/>
        <v>24.88</v>
      </c>
      <c r="J183" s="76">
        <f t="shared" si="54"/>
        <v>567.26400000000001</v>
      </c>
    </row>
    <row r="184" spans="1:12" s="25" customFormat="1" ht="15" customHeight="1" x14ac:dyDescent="0.2">
      <c r="A184" s="22" t="s">
        <v>501</v>
      </c>
      <c r="B184" s="22"/>
      <c r="C184" s="22"/>
      <c r="D184" s="22" t="s">
        <v>430</v>
      </c>
      <c r="E184" s="22"/>
      <c r="F184" s="22"/>
      <c r="G184" s="23"/>
      <c r="H184" s="24"/>
      <c r="I184" s="24"/>
      <c r="J184" s="68">
        <f>SUM(J185:J189)</f>
        <v>17923.0543</v>
      </c>
      <c r="L184" s="35"/>
    </row>
    <row r="185" spans="1:12" s="25" customFormat="1" ht="37.5" customHeight="1" x14ac:dyDescent="0.2">
      <c r="A185" s="73" t="s">
        <v>502</v>
      </c>
      <c r="B185" s="73" t="s">
        <v>503</v>
      </c>
      <c r="C185" s="73" t="s">
        <v>123</v>
      </c>
      <c r="D185" s="73" t="s">
        <v>504</v>
      </c>
      <c r="E185" s="73"/>
      <c r="F185" s="74" t="s">
        <v>282</v>
      </c>
      <c r="G185" s="75">
        <v>38.85</v>
      </c>
      <c r="H185" s="76">
        <v>130.79</v>
      </c>
      <c r="I185" s="76">
        <f t="shared" si="51"/>
        <v>130.79</v>
      </c>
      <c r="J185" s="76">
        <f t="shared" ref="J185" si="55">G185*I185</f>
        <v>5081.1914999999999</v>
      </c>
    </row>
    <row r="186" spans="1:12" s="25" customFormat="1" ht="37.5" customHeight="1" x14ac:dyDescent="0.2">
      <c r="A186" s="73" t="s">
        <v>505</v>
      </c>
      <c r="B186" s="73" t="s">
        <v>493</v>
      </c>
      <c r="C186" s="73" t="s">
        <v>123</v>
      </c>
      <c r="D186" s="73" t="s">
        <v>494</v>
      </c>
      <c r="E186" s="73"/>
      <c r="F186" s="74" t="s">
        <v>282</v>
      </c>
      <c r="G186" s="75">
        <v>23.07</v>
      </c>
      <c r="H186" s="76">
        <v>82.76</v>
      </c>
      <c r="I186" s="76">
        <f t="shared" si="51"/>
        <v>82.76</v>
      </c>
      <c r="J186" s="76">
        <f t="shared" ref="J186:J189" si="56">G186*I186</f>
        <v>1909.2732000000001</v>
      </c>
    </row>
    <row r="187" spans="1:12" s="25" customFormat="1" ht="37.5" customHeight="1" x14ac:dyDescent="0.2">
      <c r="A187" s="73" t="s">
        <v>506</v>
      </c>
      <c r="B187" s="73" t="s">
        <v>496</v>
      </c>
      <c r="C187" s="73" t="s">
        <v>123</v>
      </c>
      <c r="D187" s="73" t="s">
        <v>497</v>
      </c>
      <c r="E187" s="73"/>
      <c r="F187" s="74" t="s">
        <v>282</v>
      </c>
      <c r="G187" s="75">
        <v>56.43</v>
      </c>
      <c r="H187" s="76">
        <v>87.92</v>
      </c>
      <c r="I187" s="76">
        <f t="shared" si="51"/>
        <v>87.92</v>
      </c>
      <c r="J187" s="76">
        <f t="shared" si="56"/>
        <v>4961.3256000000001</v>
      </c>
    </row>
    <row r="188" spans="1:12" s="25" customFormat="1" ht="45" customHeight="1" x14ac:dyDescent="0.2">
      <c r="A188" s="73" t="s">
        <v>507</v>
      </c>
      <c r="B188" s="73" t="s">
        <v>508</v>
      </c>
      <c r="C188" s="73" t="s">
        <v>114</v>
      </c>
      <c r="D188" s="73" t="s">
        <v>509</v>
      </c>
      <c r="E188" s="73"/>
      <c r="F188" s="74" t="s">
        <v>45</v>
      </c>
      <c r="G188" s="75">
        <v>15.6</v>
      </c>
      <c r="H188" s="76">
        <v>374.48</v>
      </c>
      <c r="I188" s="76">
        <f t="shared" si="51"/>
        <v>374.48</v>
      </c>
      <c r="J188" s="76">
        <f t="shared" si="56"/>
        <v>5841.8879999999999</v>
      </c>
    </row>
    <row r="189" spans="1:12" s="25" customFormat="1" ht="30" customHeight="1" x14ac:dyDescent="0.2">
      <c r="A189" s="73" t="s">
        <v>510</v>
      </c>
      <c r="B189" s="73" t="s">
        <v>499</v>
      </c>
      <c r="C189" s="73" t="s">
        <v>123</v>
      </c>
      <c r="D189" s="73" t="s">
        <v>500</v>
      </c>
      <c r="E189" s="73"/>
      <c r="F189" s="74" t="s">
        <v>10</v>
      </c>
      <c r="G189" s="75">
        <v>5.2</v>
      </c>
      <c r="H189" s="76">
        <v>24.88</v>
      </c>
      <c r="I189" s="76">
        <f t="shared" si="51"/>
        <v>24.88</v>
      </c>
      <c r="J189" s="76">
        <f t="shared" si="56"/>
        <v>129.376</v>
      </c>
    </row>
    <row r="190" spans="1:12" s="25" customFormat="1" ht="15" customHeight="1" x14ac:dyDescent="0.2">
      <c r="A190" s="22" t="s">
        <v>511</v>
      </c>
      <c r="B190" s="22"/>
      <c r="C190" s="22"/>
      <c r="D190" s="22" t="s">
        <v>434</v>
      </c>
      <c r="E190" s="22"/>
      <c r="F190" s="22"/>
      <c r="G190" s="23"/>
      <c r="H190" s="24"/>
      <c r="I190" s="24"/>
      <c r="J190" s="24">
        <f>SUM(J191:J194)</f>
        <v>23614.617600000001</v>
      </c>
    </row>
    <row r="191" spans="1:12" s="25" customFormat="1" ht="37.5" customHeight="1" x14ac:dyDescent="0.2">
      <c r="A191" s="73" t="s">
        <v>512</v>
      </c>
      <c r="B191" s="73" t="s">
        <v>503</v>
      </c>
      <c r="C191" s="73" t="s">
        <v>123</v>
      </c>
      <c r="D191" s="73" t="s">
        <v>504</v>
      </c>
      <c r="E191" s="73"/>
      <c r="F191" s="74" t="s">
        <v>282</v>
      </c>
      <c r="G191" s="75">
        <v>32.64</v>
      </c>
      <c r="H191" s="76">
        <v>130.79</v>
      </c>
      <c r="I191" s="76">
        <f t="shared" si="51"/>
        <v>130.79</v>
      </c>
      <c r="J191" s="76">
        <f t="shared" ref="J191:J194" si="57">G191*I191</f>
        <v>4268.9856</v>
      </c>
    </row>
    <row r="192" spans="1:12" s="25" customFormat="1" ht="37.5" customHeight="1" x14ac:dyDescent="0.2">
      <c r="A192" s="73" t="s">
        <v>513</v>
      </c>
      <c r="B192" s="73" t="s">
        <v>493</v>
      </c>
      <c r="C192" s="73" t="s">
        <v>123</v>
      </c>
      <c r="D192" s="73" t="s">
        <v>494</v>
      </c>
      <c r="E192" s="73"/>
      <c r="F192" s="74" t="s">
        <v>282</v>
      </c>
      <c r="G192" s="75">
        <v>60.32</v>
      </c>
      <c r="H192" s="76">
        <v>82.76</v>
      </c>
      <c r="I192" s="76">
        <f t="shared" si="51"/>
        <v>82.76</v>
      </c>
      <c r="J192" s="76">
        <f t="shared" si="57"/>
        <v>4992.0832</v>
      </c>
    </row>
    <row r="193" spans="1:12" s="25" customFormat="1" ht="37.5" customHeight="1" x14ac:dyDescent="0.2">
      <c r="A193" s="73" t="s">
        <v>514</v>
      </c>
      <c r="B193" s="73" t="s">
        <v>496</v>
      </c>
      <c r="C193" s="73" t="s">
        <v>123</v>
      </c>
      <c r="D193" s="73" t="s">
        <v>497</v>
      </c>
      <c r="E193" s="73"/>
      <c r="F193" s="74" t="s">
        <v>282</v>
      </c>
      <c r="G193" s="75">
        <v>147.24</v>
      </c>
      <c r="H193" s="76">
        <v>87.92</v>
      </c>
      <c r="I193" s="76">
        <f t="shared" si="51"/>
        <v>87.92</v>
      </c>
      <c r="J193" s="76">
        <f t="shared" si="57"/>
        <v>12945.340800000002</v>
      </c>
    </row>
    <row r="194" spans="1:12" s="25" customFormat="1" ht="30" customHeight="1" x14ac:dyDescent="0.2">
      <c r="A194" s="73" t="s">
        <v>515</v>
      </c>
      <c r="B194" s="73" t="s">
        <v>499</v>
      </c>
      <c r="C194" s="73" t="s">
        <v>123</v>
      </c>
      <c r="D194" s="73" t="s">
        <v>500</v>
      </c>
      <c r="E194" s="73"/>
      <c r="F194" s="74" t="s">
        <v>10</v>
      </c>
      <c r="G194" s="75">
        <v>56.6</v>
      </c>
      <c r="H194" s="76">
        <v>24.88</v>
      </c>
      <c r="I194" s="76">
        <f t="shared" si="51"/>
        <v>24.88</v>
      </c>
      <c r="J194" s="76">
        <f t="shared" si="57"/>
        <v>1408.2080000000001</v>
      </c>
    </row>
    <row r="195" spans="1:12" s="25" customFormat="1" ht="15" customHeight="1" x14ac:dyDescent="0.2">
      <c r="A195" s="22" t="s">
        <v>516</v>
      </c>
      <c r="B195" s="22"/>
      <c r="C195" s="22"/>
      <c r="D195" s="22" t="s">
        <v>438</v>
      </c>
      <c r="E195" s="22"/>
      <c r="F195" s="22"/>
      <c r="G195" s="23"/>
      <c r="H195" s="24"/>
      <c r="I195" s="24"/>
      <c r="J195" s="24">
        <f>SUM(J196:J199)</f>
        <v>26917.937699999999</v>
      </c>
    </row>
    <row r="196" spans="1:12" s="25" customFormat="1" ht="37.5" customHeight="1" x14ac:dyDescent="0.2">
      <c r="A196" s="73" t="s">
        <v>517</v>
      </c>
      <c r="B196" s="73" t="s">
        <v>503</v>
      </c>
      <c r="C196" s="73" t="s">
        <v>123</v>
      </c>
      <c r="D196" s="73" t="s">
        <v>504</v>
      </c>
      <c r="E196" s="73"/>
      <c r="F196" s="74" t="s">
        <v>282</v>
      </c>
      <c r="G196" s="75">
        <v>50.07</v>
      </c>
      <c r="H196" s="76">
        <v>130.79</v>
      </c>
      <c r="I196" s="76">
        <f t="shared" si="51"/>
        <v>130.79</v>
      </c>
      <c r="J196" s="76">
        <f t="shared" ref="J196:J199" si="58">G196*I196</f>
        <v>6548.6552999999994</v>
      </c>
    </row>
    <row r="197" spans="1:12" s="25" customFormat="1" ht="37.5" customHeight="1" x14ac:dyDescent="0.2">
      <c r="A197" s="73" t="s">
        <v>518</v>
      </c>
      <c r="B197" s="73" t="s">
        <v>493</v>
      </c>
      <c r="C197" s="73" t="s">
        <v>123</v>
      </c>
      <c r="D197" s="73" t="s">
        <v>494</v>
      </c>
      <c r="E197" s="73"/>
      <c r="F197" s="74" t="s">
        <v>282</v>
      </c>
      <c r="G197" s="75">
        <v>144.72</v>
      </c>
      <c r="H197" s="76">
        <v>82.76</v>
      </c>
      <c r="I197" s="76">
        <f t="shared" si="51"/>
        <v>82.76</v>
      </c>
      <c r="J197" s="76">
        <f t="shared" si="58"/>
        <v>11977.0272</v>
      </c>
    </row>
    <row r="198" spans="1:12" s="25" customFormat="1" ht="37.5" customHeight="1" x14ac:dyDescent="0.2">
      <c r="A198" s="73" t="s">
        <v>519</v>
      </c>
      <c r="B198" s="73" t="s">
        <v>496</v>
      </c>
      <c r="C198" s="73" t="s">
        <v>123</v>
      </c>
      <c r="D198" s="73" t="s">
        <v>497</v>
      </c>
      <c r="E198" s="73"/>
      <c r="F198" s="74" t="s">
        <v>282</v>
      </c>
      <c r="G198" s="75">
        <v>79.209999999999994</v>
      </c>
      <c r="H198" s="76">
        <v>87.92</v>
      </c>
      <c r="I198" s="76">
        <f t="shared" si="51"/>
        <v>87.92</v>
      </c>
      <c r="J198" s="76">
        <f t="shared" si="58"/>
        <v>6964.1431999999995</v>
      </c>
    </row>
    <row r="199" spans="1:12" s="25" customFormat="1" ht="30" customHeight="1" x14ac:dyDescent="0.2">
      <c r="A199" s="73" t="s">
        <v>520</v>
      </c>
      <c r="B199" s="73" t="s">
        <v>499</v>
      </c>
      <c r="C199" s="73" t="s">
        <v>123</v>
      </c>
      <c r="D199" s="73" t="s">
        <v>500</v>
      </c>
      <c r="E199" s="73"/>
      <c r="F199" s="74" t="s">
        <v>10</v>
      </c>
      <c r="G199" s="75">
        <v>57.4</v>
      </c>
      <c r="H199" s="76">
        <v>24.88</v>
      </c>
      <c r="I199" s="76">
        <f t="shared" si="51"/>
        <v>24.88</v>
      </c>
      <c r="J199" s="76">
        <f t="shared" si="58"/>
        <v>1428.1119999999999</v>
      </c>
    </row>
    <row r="200" spans="1:12" s="25" customFormat="1" ht="15" customHeight="1" x14ac:dyDescent="0.2">
      <c r="A200" s="22" t="s">
        <v>521</v>
      </c>
      <c r="B200" s="22"/>
      <c r="C200" s="22"/>
      <c r="D200" s="22" t="s">
        <v>442</v>
      </c>
      <c r="E200" s="22"/>
      <c r="F200" s="22"/>
      <c r="G200" s="23"/>
      <c r="H200" s="24"/>
      <c r="I200" s="24"/>
      <c r="J200" s="24">
        <f>SUM(J201)</f>
        <v>14499.3794</v>
      </c>
    </row>
    <row r="201" spans="1:12" s="25" customFormat="1" ht="37.5" customHeight="1" x14ac:dyDescent="0.2">
      <c r="A201" s="73" t="s">
        <v>522</v>
      </c>
      <c r="B201" s="73" t="s">
        <v>503</v>
      </c>
      <c r="C201" s="73" t="s">
        <v>123</v>
      </c>
      <c r="D201" s="73" t="s">
        <v>504</v>
      </c>
      <c r="E201" s="73"/>
      <c r="F201" s="74" t="s">
        <v>282</v>
      </c>
      <c r="G201" s="75">
        <v>110.86</v>
      </c>
      <c r="H201" s="76">
        <v>130.79</v>
      </c>
      <c r="I201" s="76">
        <f t="shared" si="51"/>
        <v>130.79</v>
      </c>
      <c r="J201" s="76">
        <f t="shared" ref="J201" si="59">G201*I201</f>
        <v>14499.3794</v>
      </c>
    </row>
    <row r="202" spans="1:12" s="25" customFormat="1" ht="15" customHeight="1" x14ac:dyDescent="0.2">
      <c r="A202" s="22" t="s">
        <v>523</v>
      </c>
      <c r="B202" s="22"/>
      <c r="C202" s="22"/>
      <c r="D202" s="22" t="s">
        <v>524</v>
      </c>
      <c r="E202" s="22"/>
      <c r="F202" s="22"/>
      <c r="G202" s="23"/>
      <c r="H202" s="24"/>
      <c r="I202" s="24"/>
      <c r="J202" s="68">
        <f>J203+J205+J208+J210+J212+J214</f>
        <v>112119.1195</v>
      </c>
      <c r="L202" s="35"/>
    </row>
    <row r="203" spans="1:12" s="25" customFormat="1" ht="15" customHeight="1" x14ac:dyDescent="0.2">
      <c r="A203" s="22" t="s">
        <v>525</v>
      </c>
      <c r="B203" s="22"/>
      <c r="C203" s="22"/>
      <c r="D203" s="22" t="s">
        <v>526</v>
      </c>
      <c r="E203" s="22"/>
      <c r="F203" s="22"/>
      <c r="G203" s="23"/>
      <c r="H203" s="24"/>
      <c r="I203" s="24"/>
      <c r="J203" s="24">
        <f>SUM(J204)</f>
        <v>566.43730000000005</v>
      </c>
    </row>
    <row r="204" spans="1:12" s="25" customFormat="1" ht="15" customHeight="1" x14ac:dyDescent="0.2">
      <c r="A204" s="73" t="s">
        <v>527</v>
      </c>
      <c r="B204" s="73" t="s">
        <v>528</v>
      </c>
      <c r="C204" s="73" t="s">
        <v>123</v>
      </c>
      <c r="D204" s="73" t="s">
        <v>529</v>
      </c>
      <c r="E204" s="73"/>
      <c r="F204" s="74" t="s">
        <v>272</v>
      </c>
      <c r="G204" s="75">
        <v>1.43</v>
      </c>
      <c r="H204" s="76">
        <v>396.11</v>
      </c>
      <c r="I204" s="76">
        <f t="shared" ref="I204" si="60">H204*$J$7</f>
        <v>396.11</v>
      </c>
      <c r="J204" s="76">
        <f t="shared" ref="J204" si="61">G204*I204</f>
        <v>566.43730000000005</v>
      </c>
    </row>
    <row r="205" spans="1:12" s="25" customFormat="1" ht="15" customHeight="1" x14ac:dyDescent="0.2">
      <c r="A205" s="22" t="s">
        <v>530</v>
      </c>
      <c r="B205" s="22"/>
      <c r="C205" s="22"/>
      <c r="D205" s="22" t="s">
        <v>531</v>
      </c>
      <c r="E205" s="22"/>
      <c r="F205" s="22"/>
      <c r="G205" s="23"/>
      <c r="H205" s="24"/>
      <c r="I205" s="24"/>
      <c r="J205" s="24">
        <f>SUM(J206:J207)</f>
        <v>28618.7968</v>
      </c>
    </row>
    <row r="206" spans="1:12" s="25" customFormat="1" ht="37.5" customHeight="1" x14ac:dyDescent="0.2">
      <c r="A206" s="73" t="s">
        <v>532</v>
      </c>
      <c r="B206" s="73" t="s">
        <v>533</v>
      </c>
      <c r="C206" s="73" t="s">
        <v>105</v>
      </c>
      <c r="D206" s="73" t="s">
        <v>534</v>
      </c>
      <c r="E206" s="73"/>
      <c r="F206" s="74" t="s">
        <v>45</v>
      </c>
      <c r="G206" s="75">
        <v>633.48</v>
      </c>
      <c r="H206" s="76">
        <v>37.75</v>
      </c>
      <c r="I206" s="76">
        <f t="shared" ref="I206:I207" si="62">H206*$J$7</f>
        <v>37.75</v>
      </c>
      <c r="J206" s="76">
        <f t="shared" ref="J206:J207" si="63">G206*I206</f>
        <v>23913.87</v>
      </c>
    </row>
    <row r="207" spans="1:12" s="25" customFormat="1" ht="37.5" customHeight="1" x14ac:dyDescent="0.2">
      <c r="A207" s="73" t="s">
        <v>535</v>
      </c>
      <c r="B207" s="73" t="s">
        <v>536</v>
      </c>
      <c r="C207" s="73" t="s">
        <v>105</v>
      </c>
      <c r="D207" s="73" t="s">
        <v>54</v>
      </c>
      <c r="E207" s="73"/>
      <c r="F207" s="74" t="s">
        <v>45</v>
      </c>
      <c r="G207" s="75">
        <v>115.43</v>
      </c>
      <c r="H207" s="76">
        <v>40.76</v>
      </c>
      <c r="I207" s="76">
        <f t="shared" si="62"/>
        <v>40.76</v>
      </c>
      <c r="J207" s="76">
        <f t="shared" si="63"/>
        <v>4704.9268000000002</v>
      </c>
    </row>
    <row r="208" spans="1:12" s="25" customFormat="1" ht="15" customHeight="1" x14ac:dyDescent="0.2">
      <c r="A208" s="22" t="s">
        <v>537</v>
      </c>
      <c r="B208" s="22"/>
      <c r="C208" s="22"/>
      <c r="D208" s="22" t="s">
        <v>538</v>
      </c>
      <c r="E208" s="22"/>
      <c r="F208" s="22"/>
      <c r="G208" s="23"/>
      <c r="H208" s="24"/>
      <c r="I208" s="24"/>
      <c r="J208" s="24">
        <f>SUM(J209)</f>
        <v>66192.325199999992</v>
      </c>
    </row>
    <row r="209" spans="1:12" s="25" customFormat="1" ht="22.5" customHeight="1" x14ac:dyDescent="0.2">
      <c r="A209" s="73" t="s">
        <v>539</v>
      </c>
      <c r="B209" s="73" t="s">
        <v>540</v>
      </c>
      <c r="C209" s="73" t="s">
        <v>105</v>
      </c>
      <c r="D209" s="73" t="s">
        <v>71</v>
      </c>
      <c r="E209" s="73"/>
      <c r="F209" s="74" t="s">
        <v>45</v>
      </c>
      <c r="G209" s="75">
        <v>633.48</v>
      </c>
      <c r="H209" s="76">
        <v>104.49</v>
      </c>
      <c r="I209" s="76">
        <f t="shared" ref="I209" si="64">H209*$J$7</f>
        <v>104.49</v>
      </c>
      <c r="J209" s="76">
        <f t="shared" ref="J209" si="65">G209*I209</f>
        <v>66192.325199999992</v>
      </c>
    </row>
    <row r="210" spans="1:12" s="25" customFormat="1" ht="15" customHeight="1" x14ac:dyDescent="0.2">
      <c r="A210" s="22" t="s">
        <v>541</v>
      </c>
      <c r="B210" s="22"/>
      <c r="C210" s="22"/>
      <c r="D210" s="22" t="s">
        <v>542</v>
      </c>
      <c r="E210" s="22"/>
      <c r="F210" s="22"/>
      <c r="G210" s="23"/>
      <c r="H210" s="24"/>
      <c r="I210" s="24"/>
      <c r="J210" s="24">
        <f>SUM(J211)</f>
        <v>4236.2810000000009</v>
      </c>
    </row>
    <row r="211" spans="1:12" s="25" customFormat="1" ht="45" customHeight="1" x14ac:dyDescent="0.2">
      <c r="A211" s="73" t="s">
        <v>543</v>
      </c>
      <c r="B211" s="73" t="s">
        <v>544</v>
      </c>
      <c r="C211" s="73" t="s">
        <v>105</v>
      </c>
      <c r="D211" s="73" t="s">
        <v>545</v>
      </c>
      <c r="E211" s="73"/>
      <c r="F211" s="74" t="s">
        <v>45</v>
      </c>
      <c r="G211" s="75">
        <v>115.43</v>
      </c>
      <c r="H211" s="76">
        <v>36.700000000000003</v>
      </c>
      <c r="I211" s="76">
        <f t="shared" ref="I211" si="66">H211*$J$7</f>
        <v>36.700000000000003</v>
      </c>
      <c r="J211" s="76">
        <f t="shared" ref="J211" si="67">G211*I211</f>
        <v>4236.2810000000009</v>
      </c>
    </row>
    <row r="212" spans="1:12" s="25" customFormat="1" ht="15" customHeight="1" x14ac:dyDescent="0.2">
      <c r="A212" s="22" t="s">
        <v>546</v>
      </c>
      <c r="B212" s="22"/>
      <c r="C212" s="22"/>
      <c r="D212" s="22" t="s">
        <v>547</v>
      </c>
      <c r="E212" s="22"/>
      <c r="F212" s="22"/>
      <c r="G212" s="23"/>
      <c r="H212" s="24"/>
      <c r="I212" s="24"/>
      <c r="J212" s="24">
        <f>SUM(J213)</f>
        <v>10797.991200000002</v>
      </c>
    </row>
    <row r="213" spans="1:12" s="25" customFormat="1" ht="30" customHeight="1" x14ac:dyDescent="0.2">
      <c r="A213" s="73" t="s">
        <v>548</v>
      </c>
      <c r="B213" s="73" t="s">
        <v>549</v>
      </c>
      <c r="C213" s="73" t="s">
        <v>105</v>
      </c>
      <c r="D213" s="73" t="s">
        <v>550</v>
      </c>
      <c r="E213" s="73"/>
      <c r="F213" s="74" t="s">
        <v>45</v>
      </c>
      <c r="G213" s="75">
        <v>39.96</v>
      </c>
      <c r="H213" s="76">
        <v>270.22000000000003</v>
      </c>
      <c r="I213" s="76">
        <f t="shared" ref="I213" si="68">H213*$J$7</f>
        <v>270.22000000000003</v>
      </c>
      <c r="J213" s="76">
        <f t="shared" ref="J213" si="69">G213*I213</f>
        <v>10797.991200000002</v>
      </c>
    </row>
    <row r="214" spans="1:12" s="25" customFormat="1" ht="15" customHeight="1" x14ac:dyDescent="0.2">
      <c r="A214" s="22" t="s">
        <v>551</v>
      </c>
      <c r="B214" s="22"/>
      <c r="C214" s="22"/>
      <c r="D214" s="22" t="s">
        <v>552</v>
      </c>
      <c r="E214" s="22"/>
      <c r="F214" s="22"/>
      <c r="G214" s="23"/>
      <c r="H214" s="24"/>
      <c r="I214" s="24"/>
      <c r="J214" s="24">
        <f>SUM(J215)</f>
        <v>1707.288</v>
      </c>
    </row>
    <row r="215" spans="1:12" s="25" customFormat="1" ht="30" customHeight="1" x14ac:dyDescent="0.2">
      <c r="A215" s="73" t="s">
        <v>553</v>
      </c>
      <c r="B215" s="73" t="s">
        <v>554</v>
      </c>
      <c r="C215" s="73" t="s">
        <v>123</v>
      </c>
      <c r="D215" s="73" t="s">
        <v>555</v>
      </c>
      <c r="E215" s="73"/>
      <c r="F215" s="74" t="s">
        <v>10</v>
      </c>
      <c r="G215" s="75">
        <v>22.3</v>
      </c>
      <c r="H215" s="76">
        <v>76.56</v>
      </c>
      <c r="I215" s="76">
        <f t="shared" ref="I215" si="70">H215*$J$7</f>
        <v>76.56</v>
      </c>
      <c r="J215" s="76">
        <f t="shared" ref="J215" si="71">G215*I215</f>
        <v>1707.288</v>
      </c>
    </row>
    <row r="216" spans="1:12" s="25" customFormat="1" ht="15" customHeight="1" x14ac:dyDescent="0.2">
      <c r="A216" s="22" t="s">
        <v>556</v>
      </c>
      <c r="B216" s="22"/>
      <c r="C216" s="22"/>
      <c r="D216" s="22" t="s">
        <v>557</v>
      </c>
      <c r="E216" s="22"/>
      <c r="F216" s="22"/>
      <c r="G216" s="23"/>
      <c r="H216" s="24"/>
      <c r="I216" s="24"/>
      <c r="J216" s="68">
        <f>J217+J223+J228+J230</f>
        <v>43729.81319999999</v>
      </c>
      <c r="L216" s="35"/>
    </row>
    <row r="217" spans="1:12" s="25" customFormat="1" ht="15" customHeight="1" x14ac:dyDescent="0.2">
      <c r="A217" s="22" t="s">
        <v>558</v>
      </c>
      <c r="B217" s="22"/>
      <c r="C217" s="22"/>
      <c r="D217" s="22" t="s">
        <v>559</v>
      </c>
      <c r="E217" s="22"/>
      <c r="F217" s="22"/>
      <c r="G217" s="23"/>
      <c r="H217" s="24"/>
      <c r="I217" s="24"/>
      <c r="J217" s="24">
        <f>SUM(J218:J222)</f>
        <v>9704.5226000000002</v>
      </c>
    </row>
    <row r="218" spans="1:12" s="25" customFormat="1" ht="22.5" customHeight="1" x14ac:dyDescent="0.2">
      <c r="A218" s="73" t="s">
        <v>560</v>
      </c>
      <c r="B218" s="73" t="s">
        <v>561</v>
      </c>
      <c r="C218" s="73" t="s">
        <v>105</v>
      </c>
      <c r="D218" s="73" t="s">
        <v>562</v>
      </c>
      <c r="E218" s="73"/>
      <c r="F218" s="74" t="s">
        <v>45</v>
      </c>
      <c r="G218" s="75">
        <v>297</v>
      </c>
      <c r="H218" s="76">
        <v>10.49</v>
      </c>
      <c r="I218" s="76">
        <f t="shared" ref="I218:I222" si="72">H218*$J$7</f>
        <v>10.49</v>
      </c>
      <c r="J218" s="76">
        <f t="shared" ref="J218:J222" si="73">G218*I218</f>
        <v>3115.53</v>
      </c>
    </row>
    <row r="219" spans="1:12" s="25" customFormat="1" ht="22.5" customHeight="1" x14ac:dyDescent="0.2">
      <c r="A219" s="73" t="s">
        <v>563</v>
      </c>
      <c r="B219" s="73" t="s">
        <v>561</v>
      </c>
      <c r="C219" s="73" t="s">
        <v>105</v>
      </c>
      <c r="D219" s="73" t="s">
        <v>564</v>
      </c>
      <c r="E219" s="73"/>
      <c r="F219" s="74" t="s">
        <v>45</v>
      </c>
      <c r="G219" s="75">
        <v>146.54</v>
      </c>
      <c r="H219" s="76">
        <v>10.49</v>
      </c>
      <c r="I219" s="76">
        <f t="shared" si="72"/>
        <v>10.49</v>
      </c>
      <c r="J219" s="76">
        <f t="shared" si="73"/>
        <v>1537.2046</v>
      </c>
    </row>
    <row r="220" spans="1:12" s="25" customFormat="1" ht="37.5" customHeight="1" x14ac:dyDescent="0.2">
      <c r="A220" s="73" t="s">
        <v>565</v>
      </c>
      <c r="B220" s="73" t="s">
        <v>566</v>
      </c>
      <c r="C220" s="73" t="s">
        <v>123</v>
      </c>
      <c r="D220" s="73" t="s">
        <v>567</v>
      </c>
      <c r="E220" s="73"/>
      <c r="F220" s="74" t="s">
        <v>45</v>
      </c>
      <c r="G220" s="75">
        <v>12.1</v>
      </c>
      <c r="H220" s="76">
        <v>17.53</v>
      </c>
      <c r="I220" s="76">
        <f t="shared" si="72"/>
        <v>17.53</v>
      </c>
      <c r="J220" s="76">
        <f t="shared" si="73"/>
        <v>212.113</v>
      </c>
    </row>
    <row r="221" spans="1:12" s="25" customFormat="1" ht="30" customHeight="1" x14ac:dyDescent="0.2">
      <c r="A221" s="73" t="s">
        <v>568</v>
      </c>
      <c r="B221" s="73" t="s">
        <v>569</v>
      </c>
      <c r="C221" s="73" t="s">
        <v>105</v>
      </c>
      <c r="D221" s="73" t="s">
        <v>570</v>
      </c>
      <c r="E221" s="73"/>
      <c r="F221" s="74" t="s">
        <v>45</v>
      </c>
      <c r="G221" s="75">
        <v>86.5</v>
      </c>
      <c r="H221" s="76">
        <v>45.46</v>
      </c>
      <c r="I221" s="76">
        <f t="shared" si="72"/>
        <v>45.46</v>
      </c>
      <c r="J221" s="76">
        <f t="shared" si="73"/>
        <v>3932.29</v>
      </c>
    </row>
    <row r="222" spans="1:12" s="25" customFormat="1" ht="22.5" customHeight="1" x14ac:dyDescent="0.2">
      <c r="A222" s="73" t="s">
        <v>571</v>
      </c>
      <c r="B222" s="73" t="s">
        <v>561</v>
      </c>
      <c r="C222" s="73" t="s">
        <v>105</v>
      </c>
      <c r="D222" s="73" t="s">
        <v>572</v>
      </c>
      <c r="E222" s="73"/>
      <c r="F222" s="74" t="s">
        <v>45</v>
      </c>
      <c r="G222" s="75">
        <v>86.5</v>
      </c>
      <c r="H222" s="76">
        <v>10.49</v>
      </c>
      <c r="I222" s="76">
        <f t="shared" si="72"/>
        <v>10.49</v>
      </c>
      <c r="J222" s="76">
        <f t="shared" si="73"/>
        <v>907.38499999999999</v>
      </c>
    </row>
    <row r="223" spans="1:12" s="25" customFormat="1" ht="15" customHeight="1" x14ac:dyDescent="0.2">
      <c r="A223" s="22" t="s">
        <v>573</v>
      </c>
      <c r="B223" s="22"/>
      <c r="C223" s="22"/>
      <c r="D223" s="22" t="s">
        <v>574</v>
      </c>
      <c r="E223" s="22"/>
      <c r="F223" s="22"/>
      <c r="G223" s="23"/>
      <c r="H223" s="24"/>
      <c r="I223" s="24"/>
      <c r="J223" s="68">
        <f>SUM(J224:J227)</f>
        <v>26805.907399999993</v>
      </c>
      <c r="L223" s="35"/>
    </row>
    <row r="224" spans="1:12" s="25" customFormat="1" ht="22.5" customHeight="1" x14ac:dyDescent="0.2">
      <c r="A224" s="73" t="s">
        <v>575</v>
      </c>
      <c r="B224" s="73" t="s">
        <v>576</v>
      </c>
      <c r="C224" s="73" t="s">
        <v>105</v>
      </c>
      <c r="D224" s="73" t="s">
        <v>577</v>
      </c>
      <c r="E224" s="73"/>
      <c r="F224" s="74" t="s">
        <v>45</v>
      </c>
      <c r="G224" s="75">
        <v>193.7</v>
      </c>
      <c r="H224" s="76">
        <v>88.07</v>
      </c>
      <c r="I224" s="76">
        <f t="shared" ref="I224:I227" si="74">H224*$J$7</f>
        <v>88.07</v>
      </c>
      <c r="J224" s="76">
        <f t="shared" ref="J224:J227" si="75">G224*I224</f>
        <v>17059.158999999996</v>
      </c>
    </row>
    <row r="225" spans="1:12" s="25" customFormat="1" ht="22.5" customHeight="1" x14ac:dyDescent="0.2">
      <c r="A225" s="73" t="s">
        <v>578</v>
      </c>
      <c r="B225" s="73" t="s">
        <v>579</v>
      </c>
      <c r="C225" s="73" t="s">
        <v>123</v>
      </c>
      <c r="D225" s="73" t="s">
        <v>580</v>
      </c>
      <c r="E225" s="73"/>
      <c r="F225" s="74" t="s">
        <v>45</v>
      </c>
      <c r="G225" s="75">
        <v>170.3</v>
      </c>
      <c r="H225" s="76">
        <v>38.450000000000003</v>
      </c>
      <c r="I225" s="76">
        <f t="shared" si="74"/>
        <v>38.450000000000003</v>
      </c>
      <c r="J225" s="76">
        <f t="shared" si="75"/>
        <v>6548.0350000000008</v>
      </c>
    </row>
    <row r="226" spans="1:12" s="25" customFormat="1" ht="30" customHeight="1" x14ac:dyDescent="0.2">
      <c r="A226" s="73" t="s">
        <v>581</v>
      </c>
      <c r="B226" s="73" t="s">
        <v>582</v>
      </c>
      <c r="C226" s="73" t="s">
        <v>105</v>
      </c>
      <c r="D226" s="73" t="s">
        <v>583</v>
      </c>
      <c r="E226" s="73"/>
      <c r="F226" s="74" t="s">
        <v>10</v>
      </c>
      <c r="G226" s="75">
        <v>78.599999999999994</v>
      </c>
      <c r="H226" s="76">
        <v>22.83</v>
      </c>
      <c r="I226" s="76">
        <f t="shared" si="74"/>
        <v>22.83</v>
      </c>
      <c r="J226" s="76">
        <f t="shared" si="75"/>
        <v>1794.4379999999996</v>
      </c>
    </row>
    <row r="227" spans="1:12" s="25" customFormat="1" ht="37.5" customHeight="1" x14ac:dyDescent="0.2">
      <c r="A227" s="73" t="s">
        <v>584</v>
      </c>
      <c r="B227" s="73" t="s">
        <v>585</v>
      </c>
      <c r="C227" s="73" t="s">
        <v>105</v>
      </c>
      <c r="D227" s="73" t="s">
        <v>586</v>
      </c>
      <c r="E227" s="73"/>
      <c r="F227" s="74" t="s">
        <v>45</v>
      </c>
      <c r="G227" s="75">
        <v>15.51</v>
      </c>
      <c r="H227" s="76">
        <v>90.54</v>
      </c>
      <c r="I227" s="76">
        <f t="shared" si="74"/>
        <v>90.54</v>
      </c>
      <c r="J227" s="76">
        <f t="shared" si="75"/>
        <v>1404.2754</v>
      </c>
    </row>
    <row r="228" spans="1:12" s="25" customFormat="1" ht="15" customHeight="1" x14ac:dyDescent="0.2">
      <c r="A228" s="22" t="s">
        <v>587</v>
      </c>
      <c r="B228" s="22"/>
      <c r="C228" s="22"/>
      <c r="D228" s="22" t="s">
        <v>588</v>
      </c>
      <c r="E228" s="22"/>
      <c r="F228" s="22"/>
      <c r="G228" s="23"/>
      <c r="H228" s="24"/>
      <c r="I228" s="24"/>
      <c r="J228" s="24">
        <f>SUM(J229)</f>
        <v>2023.4879000000003</v>
      </c>
    </row>
    <row r="229" spans="1:12" s="25" customFormat="1" ht="30" customHeight="1" x14ac:dyDescent="0.2">
      <c r="A229" s="73" t="s">
        <v>589</v>
      </c>
      <c r="B229" s="73" t="s">
        <v>566</v>
      </c>
      <c r="C229" s="73" t="s">
        <v>123</v>
      </c>
      <c r="D229" s="73" t="s">
        <v>590</v>
      </c>
      <c r="E229" s="73"/>
      <c r="F229" s="74" t="s">
        <v>45</v>
      </c>
      <c r="G229" s="75">
        <v>115.43</v>
      </c>
      <c r="H229" s="76">
        <v>17.53</v>
      </c>
      <c r="I229" s="76">
        <f t="shared" ref="I229" si="76">H229*$J$7</f>
        <v>17.53</v>
      </c>
      <c r="J229" s="76">
        <f t="shared" ref="J229" si="77">G229*I229</f>
        <v>2023.4879000000003</v>
      </c>
    </row>
    <row r="230" spans="1:12" s="25" customFormat="1" ht="15" customHeight="1" x14ac:dyDescent="0.2">
      <c r="A230" s="22" t="s">
        <v>591</v>
      </c>
      <c r="B230" s="22"/>
      <c r="C230" s="22"/>
      <c r="D230" s="22" t="s">
        <v>592</v>
      </c>
      <c r="E230" s="22"/>
      <c r="F230" s="22"/>
      <c r="G230" s="23"/>
      <c r="H230" s="24"/>
      <c r="I230" s="24"/>
      <c r="J230" s="24">
        <f>SUM(J231:J233)</f>
        <v>5195.8953000000001</v>
      </c>
    </row>
    <row r="231" spans="1:12" s="25" customFormat="1" ht="22.5" customHeight="1" x14ac:dyDescent="0.2">
      <c r="A231" s="73" t="s">
        <v>593</v>
      </c>
      <c r="B231" s="73" t="s">
        <v>576</v>
      </c>
      <c r="C231" s="73" t="s">
        <v>105</v>
      </c>
      <c r="D231" s="73" t="s">
        <v>594</v>
      </c>
      <c r="E231" s="73"/>
      <c r="F231" s="74" t="s">
        <v>45</v>
      </c>
      <c r="G231" s="75">
        <v>35.43</v>
      </c>
      <c r="H231" s="76">
        <v>88.07</v>
      </c>
      <c r="I231" s="76">
        <f t="shared" ref="I231:I233" si="78">H231*$J$7</f>
        <v>88.07</v>
      </c>
      <c r="J231" s="76">
        <f t="shared" ref="J231:J233" si="79">G231*I231</f>
        <v>3120.3200999999999</v>
      </c>
    </row>
    <row r="232" spans="1:12" s="25" customFormat="1" ht="22.5" customHeight="1" x14ac:dyDescent="0.2">
      <c r="A232" s="73" t="s">
        <v>595</v>
      </c>
      <c r="B232" s="73" t="s">
        <v>579</v>
      </c>
      <c r="C232" s="73" t="s">
        <v>123</v>
      </c>
      <c r="D232" s="73" t="s">
        <v>580</v>
      </c>
      <c r="E232" s="73"/>
      <c r="F232" s="74" t="s">
        <v>45</v>
      </c>
      <c r="G232" s="75">
        <v>15.66</v>
      </c>
      <c r="H232" s="76">
        <v>38.450000000000003</v>
      </c>
      <c r="I232" s="76">
        <f t="shared" si="78"/>
        <v>38.450000000000003</v>
      </c>
      <c r="J232" s="76">
        <f t="shared" si="79"/>
        <v>602.12700000000007</v>
      </c>
    </row>
    <row r="233" spans="1:12" s="25" customFormat="1" ht="30" customHeight="1" x14ac:dyDescent="0.2">
      <c r="A233" s="73" t="s">
        <v>596</v>
      </c>
      <c r="B233" s="73" t="s">
        <v>582</v>
      </c>
      <c r="C233" s="73" t="s">
        <v>105</v>
      </c>
      <c r="D233" s="73" t="s">
        <v>583</v>
      </c>
      <c r="E233" s="73"/>
      <c r="F233" s="74" t="s">
        <v>10</v>
      </c>
      <c r="G233" s="75">
        <v>64.540000000000006</v>
      </c>
      <c r="H233" s="76">
        <v>22.83</v>
      </c>
      <c r="I233" s="76">
        <f t="shared" si="78"/>
        <v>22.83</v>
      </c>
      <c r="J233" s="76">
        <f t="shared" si="79"/>
        <v>1473.4482</v>
      </c>
    </row>
    <row r="234" spans="1:12" s="25" customFormat="1" ht="15" customHeight="1" x14ac:dyDescent="0.2">
      <c r="A234" s="22" t="s">
        <v>597</v>
      </c>
      <c r="B234" s="22"/>
      <c r="C234" s="22"/>
      <c r="D234" s="22" t="s">
        <v>598</v>
      </c>
      <c r="E234" s="22"/>
      <c r="F234" s="22"/>
      <c r="G234" s="23"/>
      <c r="H234" s="24"/>
      <c r="I234" s="24"/>
      <c r="J234" s="68">
        <f>J235+J240+J246+J250+J252</f>
        <v>158272.96489999999</v>
      </c>
      <c r="L234" s="35"/>
    </row>
    <row r="235" spans="1:12" s="25" customFormat="1" ht="15" customHeight="1" x14ac:dyDescent="0.2">
      <c r="A235" s="22" t="s">
        <v>599</v>
      </c>
      <c r="B235" s="22"/>
      <c r="C235" s="22"/>
      <c r="D235" s="22" t="s">
        <v>600</v>
      </c>
      <c r="E235" s="22"/>
      <c r="F235" s="22"/>
      <c r="G235" s="23"/>
      <c r="H235" s="24"/>
      <c r="I235" s="24"/>
      <c r="J235" s="24">
        <f>SUM(J236:J239)</f>
        <v>46793.229999999996</v>
      </c>
    </row>
    <row r="236" spans="1:12" s="25" customFormat="1" ht="37.5" customHeight="1" x14ac:dyDescent="0.2">
      <c r="A236" s="73" t="s">
        <v>601</v>
      </c>
      <c r="B236" s="73" t="s">
        <v>602</v>
      </c>
      <c r="C236" s="73" t="s">
        <v>123</v>
      </c>
      <c r="D236" s="73" t="s">
        <v>603</v>
      </c>
      <c r="E236" s="73"/>
      <c r="F236" s="74" t="s">
        <v>1</v>
      </c>
      <c r="G236" s="75">
        <v>8</v>
      </c>
      <c r="H236" s="76">
        <v>258.14999999999998</v>
      </c>
      <c r="I236" s="76">
        <f t="shared" ref="I236:I239" si="80">H236*$J$7</f>
        <v>258.14999999999998</v>
      </c>
      <c r="J236" s="76">
        <f t="shared" ref="J236:J239" si="81">G236*I236</f>
        <v>2065.1999999999998</v>
      </c>
    </row>
    <row r="237" spans="1:12" s="25" customFormat="1" ht="52.5" customHeight="1" x14ac:dyDescent="0.2">
      <c r="A237" s="73" t="s">
        <v>604</v>
      </c>
      <c r="B237" s="73" t="s">
        <v>605</v>
      </c>
      <c r="C237" s="73" t="s">
        <v>105</v>
      </c>
      <c r="D237" s="73" t="s">
        <v>606</v>
      </c>
      <c r="E237" s="73"/>
      <c r="F237" s="74" t="s">
        <v>1</v>
      </c>
      <c r="G237" s="75">
        <v>42</v>
      </c>
      <c r="H237" s="76">
        <v>909.78</v>
      </c>
      <c r="I237" s="76">
        <f t="shared" si="80"/>
        <v>909.78</v>
      </c>
      <c r="J237" s="76">
        <f t="shared" si="81"/>
        <v>38210.76</v>
      </c>
    </row>
    <row r="238" spans="1:12" s="25" customFormat="1" ht="60" customHeight="1" x14ac:dyDescent="0.2">
      <c r="A238" s="73" t="s">
        <v>607</v>
      </c>
      <c r="B238" s="73" t="s">
        <v>608</v>
      </c>
      <c r="C238" s="73" t="s">
        <v>123</v>
      </c>
      <c r="D238" s="73" t="s">
        <v>609</v>
      </c>
      <c r="E238" s="73"/>
      <c r="F238" s="74" t="s">
        <v>1</v>
      </c>
      <c r="G238" s="75">
        <v>1</v>
      </c>
      <c r="H238" s="76">
        <v>1684.31</v>
      </c>
      <c r="I238" s="76">
        <f t="shared" si="80"/>
        <v>1684.31</v>
      </c>
      <c r="J238" s="76">
        <f t="shared" si="81"/>
        <v>1684.31</v>
      </c>
    </row>
    <row r="239" spans="1:12" s="25" customFormat="1" ht="15" customHeight="1" x14ac:dyDescent="0.2">
      <c r="A239" s="73" t="s">
        <v>610</v>
      </c>
      <c r="B239" s="73" t="s">
        <v>611</v>
      </c>
      <c r="C239" s="73" t="s">
        <v>114</v>
      </c>
      <c r="D239" s="73" t="s">
        <v>612</v>
      </c>
      <c r="E239" s="73"/>
      <c r="F239" s="74" t="s">
        <v>67</v>
      </c>
      <c r="G239" s="75">
        <v>32</v>
      </c>
      <c r="H239" s="76">
        <v>151.03</v>
      </c>
      <c r="I239" s="76">
        <f t="shared" si="80"/>
        <v>151.03</v>
      </c>
      <c r="J239" s="76">
        <f t="shared" si="81"/>
        <v>4832.96</v>
      </c>
    </row>
    <row r="240" spans="1:12" s="25" customFormat="1" ht="15" customHeight="1" x14ac:dyDescent="0.2">
      <c r="A240" s="22" t="s">
        <v>613</v>
      </c>
      <c r="B240" s="22"/>
      <c r="C240" s="22"/>
      <c r="D240" s="22" t="s">
        <v>614</v>
      </c>
      <c r="E240" s="22"/>
      <c r="F240" s="22"/>
      <c r="G240" s="23"/>
      <c r="H240" s="24"/>
      <c r="I240" s="24"/>
      <c r="J240" s="24">
        <f>SUM(J241:J245)</f>
        <v>40557.516599999995</v>
      </c>
    </row>
    <row r="241" spans="1:10" s="25" customFormat="1" ht="22.5" customHeight="1" x14ac:dyDescent="0.2">
      <c r="A241" s="73" t="s">
        <v>615</v>
      </c>
      <c r="B241" s="73" t="s">
        <v>616</v>
      </c>
      <c r="C241" s="73" t="s">
        <v>114</v>
      </c>
      <c r="D241" s="73" t="s">
        <v>617</v>
      </c>
      <c r="E241" s="73"/>
      <c r="F241" s="74" t="s">
        <v>45</v>
      </c>
      <c r="G241" s="75">
        <v>62.44</v>
      </c>
      <c r="H241" s="76">
        <v>330.48</v>
      </c>
      <c r="I241" s="76">
        <f t="shared" ref="I241:I258" si="82">H241*$J$7</f>
        <v>330.48</v>
      </c>
      <c r="J241" s="76">
        <f t="shared" ref="J241" si="83">G241*I241</f>
        <v>20635.171200000001</v>
      </c>
    </row>
    <row r="242" spans="1:10" s="25" customFormat="1" ht="30" customHeight="1" x14ac:dyDescent="0.2">
      <c r="A242" s="73" t="s">
        <v>618</v>
      </c>
      <c r="B242" s="73" t="s">
        <v>619</v>
      </c>
      <c r="C242" s="73" t="s">
        <v>105</v>
      </c>
      <c r="D242" s="73" t="s">
        <v>620</v>
      </c>
      <c r="E242" s="73"/>
      <c r="F242" s="74" t="s">
        <v>45</v>
      </c>
      <c r="G242" s="75">
        <v>22.4</v>
      </c>
      <c r="H242" s="76">
        <v>422.41</v>
      </c>
      <c r="I242" s="76">
        <f t="shared" si="82"/>
        <v>422.41</v>
      </c>
      <c r="J242" s="76">
        <f t="shared" ref="J242:J245" si="84">G242*I242</f>
        <v>9461.9840000000004</v>
      </c>
    </row>
    <row r="243" spans="1:10" s="25" customFormat="1" ht="15" customHeight="1" x14ac:dyDescent="0.2">
      <c r="A243" s="73" t="s">
        <v>621</v>
      </c>
      <c r="B243" s="73" t="s">
        <v>622</v>
      </c>
      <c r="C243" s="73" t="s">
        <v>105</v>
      </c>
      <c r="D243" s="73" t="s">
        <v>623</v>
      </c>
      <c r="E243" s="73"/>
      <c r="F243" s="74" t="s">
        <v>45</v>
      </c>
      <c r="G243" s="75">
        <v>10.6</v>
      </c>
      <c r="H243" s="76">
        <v>312.88</v>
      </c>
      <c r="I243" s="76">
        <f t="shared" si="82"/>
        <v>312.88</v>
      </c>
      <c r="J243" s="76">
        <f t="shared" si="84"/>
        <v>3316.5279999999998</v>
      </c>
    </row>
    <row r="244" spans="1:10" s="25" customFormat="1" ht="15" customHeight="1" x14ac:dyDescent="0.2">
      <c r="A244" s="73" t="s">
        <v>624</v>
      </c>
      <c r="B244" s="73" t="s">
        <v>622</v>
      </c>
      <c r="C244" s="73" t="s">
        <v>105</v>
      </c>
      <c r="D244" s="73" t="s">
        <v>625</v>
      </c>
      <c r="E244" s="73"/>
      <c r="F244" s="74" t="s">
        <v>45</v>
      </c>
      <c r="G244" s="75">
        <v>11.68</v>
      </c>
      <c r="H244" s="76">
        <v>312.88</v>
      </c>
      <c r="I244" s="76">
        <f t="shared" si="82"/>
        <v>312.88</v>
      </c>
      <c r="J244" s="76">
        <f t="shared" si="84"/>
        <v>3654.4384</v>
      </c>
    </row>
    <row r="245" spans="1:10" s="25" customFormat="1" ht="30" customHeight="1" x14ac:dyDescent="0.2">
      <c r="A245" s="73" t="s">
        <v>626</v>
      </c>
      <c r="B245" s="73" t="s">
        <v>627</v>
      </c>
      <c r="C245" s="73" t="s">
        <v>105</v>
      </c>
      <c r="D245" s="73" t="s">
        <v>628</v>
      </c>
      <c r="E245" s="73"/>
      <c r="F245" s="74" t="s">
        <v>45</v>
      </c>
      <c r="G245" s="75">
        <v>9.1</v>
      </c>
      <c r="H245" s="76">
        <v>383.45</v>
      </c>
      <c r="I245" s="76">
        <f t="shared" si="82"/>
        <v>383.45</v>
      </c>
      <c r="J245" s="76">
        <f t="shared" si="84"/>
        <v>3489.395</v>
      </c>
    </row>
    <row r="246" spans="1:10" s="25" customFormat="1" ht="15" customHeight="1" x14ac:dyDescent="0.2">
      <c r="A246" s="22" t="s">
        <v>629</v>
      </c>
      <c r="B246" s="22"/>
      <c r="C246" s="22"/>
      <c r="D246" s="22" t="s">
        <v>630</v>
      </c>
      <c r="E246" s="22"/>
      <c r="F246" s="22"/>
      <c r="G246" s="23"/>
      <c r="H246" s="24"/>
      <c r="I246" s="24"/>
      <c r="J246" s="24">
        <f>SUM(J247:J249)</f>
        <v>9501.6603000000014</v>
      </c>
    </row>
    <row r="247" spans="1:10" s="25" customFormat="1" ht="22.5" customHeight="1" x14ac:dyDescent="0.2">
      <c r="A247" s="73" t="s">
        <v>631</v>
      </c>
      <c r="B247" s="73" t="s">
        <v>632</v>
      </c>
      <c r="C247" s="73" t="s">
        <v>123</v>
      </c>
      <c r="D247" s="73" t="s">
        <v>633</v>
      </c>
      <c r="E247" s="73"/>
      <c r="F247" s="74" t="s">
        <v>1</v>
      </c>
      <c r="G247" s="75">
        <v>2</v>
      </c>
      <c r="H247" s="76">
        <v>3071.85</v>
      </c>
      <c r="I247" s="76">
        <f t="shared" si="82"/>
        <v>3071.85</v>
      </c>
      <c r="J247" s="76">
        <f t="shared" ref="J247" si="85">G247*I247</f>
        <v>6143.7</v>
      </c>
    </row>
    <row r="248" spans="1:10" s="25" customFormat="1" ht="22.5" customHeight="1" x14ac:dyDescent="0.2">
      <c r="A248" s="73" t="s">
        <v>634</v>
      </c>
      <c r="B248" s="73" t="s">
        <v>635</v>
      </c>
      <c r="C248" s="73" t="s">
        <v>123</v>
      </c>
      <c r="D248" s="73" t="s">
        <v>636</v>
      </c>
      <c r="E248" s="73"/>
      <c r="F248" s="74" t="s">
        <v>1</v>
      </c>
      <c r="G248" s="75">
        <v>1</v>
      </c>
      <c r="H248" s="76">
        <v>2923.41</v>
      </c>
      <c r="I248" s="76">
        <f t="shared" si="82"/>
        <v>2923.41</v>
      </c>
      <c r="J248" s="76">
        <f t="shared" ref="J248:J249" si="86">G248*I248</f>
        <v>2923.41</v>
      </c>
    </row>
    <row r="249" spans="1:10" s="25" customFormat="1" ht="30" customHeight="1" x14ac:dyDescent="0.2">
      <c r="A249" s="73" t="s">
        <v>637</v>
      </c>
      <c r="B249" s="73" t="s">
        <v>638</v>
      </c>
      <c r="C249" s="73" t="s">
        <v>105</v>
      </c>
      <c r="D249" s="73" t="s">
        <v>639</v>
      </c>
      <c r="E249" s="73"/>
      <c r="F249" s="74" t="s">
        <v>45</v>
      </c>
      <c r="G249" s="75">
        <v>1.37</v>
      </c>
      <c r="H249" s="76">
        <v>317.19</v>
      </c>
      <c r="I249" s="76">
        <f t="shared" si="82"/>
        <v>317.19</v>
      </c>
      <c r="J249" s="76">
        <f t="shared" si="86"/>
        <v>434.55030000000005</v>
      </c>
    </row>
    <row r="250" spans="1:10" s="25" customFormat="1" ht="15" customHeight="1" x14ac:dyDescent="0.2">
      <c r="A250" s="22" t="s">
        <v>640</v>
      </c>
      <c r="B250" s="22"/>
      <c r="C250" s="22"/>
      <c r="D250" s="22" t="s">
        <v>641</v>
      </c>
      <c r="E250" s="22"/>
      <c r="F250" s="22"/>
      <c r="G250" s="23"/>
      <c r="H250" s="24"/>
      <c r="I250" s="24"/>
      <c r="J250" s="24">
        <f>SUM(J251)</f>
        <v>41200.487999999998</v>
      </c>
    </row>
    <row r="251" spans="1:10" s="25" customFormat="1" ht="22.5" customHeight="1" x14ac:dyDescent="0.2">
      <c r="A251" s="73" t="s">
        <v>642</v>
      </c>
      <c r="B251" s="73" t="s">
        <v>643</v>
      </c>
      <c r="C251" s="73" t="s">
        <v>114</v>
      </c>
      <c r="D251" s="73" t="s">
        <v>644</v>
      </c>
      <c r="E251" s="73"/>
      <c r="F251" s="74" t="s">
        <v>45</v>
      </c>
      <c r="G251" s="75">
        <v>173.6</v>
      </c>
      <c r="H251" s="76">
        <v>237.33</v>
      </c>
      <c r="I251" s="76">
        <f t="shared" si="82"/>
        <v>237.33</v>
      </c>
      <c r="J251" s="76">
        <f t="shared" ref="J251" si="87">G251*I251</f>
        <v>41200.487999999998</v>
      </c>
    </row>
    <row r="252" spans="1:10" s="25" customFormat="1" ht="15" customHeight="1" x14ac:dyDescent="0.2">
      <c r="A252" s="22" t="s">
        <v>645</v>
      </c>
      <c r="B252" s="22"/>
      <c r="C252" s="22"/>
      <c r="D252" s="22" t="s">
        <v>646</v>
      </c>
      <c r="E252" s="22"/>
      <c r="F252" s="22"/>
      <c r="G252" s="23"/>
      <c r="H252" s="24"/>
      <c r="I252" s="24"/>
      <c r="J252" s="24">
        <f>SUM(J253:J258)</f>
        <v>20220.07</v>
      </c>
    </row>
    <row r="253" spans="1:10" s="25" customFormat="1" ht="15" customHeight="1" x14ac:dyDescent="0.2">
      <c r="A253" s="73" t="s">
        <v>647</v>
      </c>
      <c r="B253" s="73" t="s">
        <v>648</v>
      </c>
      <c r="C253" s="73" t="s">
        <v>123</v>
      </c>
      <c r="D253" s="73" t="s">
        <v>649</v>
      </c>
      <c r="E253" s="73"/>
      <c r="F253" s="74" t="s">
        <v>1</v>
      </c>
      <c r="G253" s="75">
        <v>1</v>
      </c>
      <c r="H253" s="76">
        <v>2900.36</v>
      </c>
      <c r="I253" s="76">
        <f t="shared" si="82"/>
        <v>2900.36</v>
      </c>
      <c r="J253" s="76">
        <f t="shared" ref="J253" si="88">G253*I253</f>
        <v>2900.36</v>
      </c>
    </row>
    <row r="254" spans="1:10" s="25" customFormat="1" ht="22.5" customHeight="1" x14ac:dyDescent="0.2">
      <c r="A254" s="73" t="s">
        <v>650</v>
      </c>
      <c r="B254" s="73" t="s">
        <v>651</v>
      </c>
      <c r="C254" s="73" t="s">
        <v>105</v>
      </c>
      <c r="D254" s="73" t="s">
        <v>652</v>
      </c>
      <c r="E254" s="73"/>
      <c r="F254" s="74" t="s">
        <v>7</v>
      </c>
      <c r="G254" s="75">
        <v>792</v>
      </c>
      <c r="H254" s="76">
        <v>12.13</v>
      </c>
      <c r="I254" s="76">
        <f t="shared" si="82"/>
        <v>12.13</v>
      </c>
      <c r="J254" s="76">
        <f t="shared" ref="J254:J258" si="89">G254*I254</f>
        <v>9606.9600000000009</v>
      </c>
    </row>
    <row r="255" spans="1:10" s="25" customFormat="1" ht="15" customHeight="1" x14ac:dyDescent="0.2">
      <c r="A255" s="73" t="s">
        <v>653</v>
      </c>
      <c r="B255" s="73" t="s">
        <v>654</v>
      </c>
      <c r="C255" s="73" t="s">
        <v>123</v>
      </c>
      <c r="D255" s="73" t="s">
        <v>655</v>
      </c>
      <c r="E255" s="73"/>
      <c r="F255" s="74" t="s">
        <v>10</v>
      </c>
      <c r="G255" s="75">
        <v>24</v>
      </c>
      <c r="H255" s="76">
        <v>99</v>
      </c>
      <c r="I255" s="76">
        <f t="shared" si="82"/>
        <v>99</v>
      </c>
      <c r="J255" s="76">
        <f t="shared" si="89"/>
        <v>2376</v>
      </c>
    </row>
    <row r="256" spans="1:10" s="25" customFormat="1" ht="15" customHeight="1" x14ac:dyDescent="0.2">
      <c r="A256" s="73" t="s">
        <v>656</v>
      </c>
      <c r="B256" s="73" t="s">
        <v>657</v>
      </c>
      <c r="C256" s="73" t="s">
        <v>105</v>
      </c>
      <c r="D256" s="73" t="s">
        <v>658</v>
      </c>
      <c r="E256" s="73"/>
      <c r="F256" s="74" t="s">
        <v>10</v>
      </c>
      <c r="G256" s="75">
        <v>13.6</v>
      </c>
      <c r="H256" s="76">
        <v>289.39999999999998</v>
      </c>
      <c r="I256" s="76">
        <f t="shared" si="82"/>
        <v>289.39999999999998</v>
      </c>
      <c r="J256" s="76">
        <f t="shared" si="89"/>
        <v>3935.8399999999997</v>
      </c>
    </row>
    <row r="257" spans="1:12" s="25" customFormat="1" ht="37.5" customHeight="1" x14ac:dyDescent="0.2">
      <c r="A257" s="73" t="s">
        <v>659</v>
      </c>
      <c r="B257" s="73" t="s">
        <v>660</v>
      </c>
      <c r="C257" s="73" t="s">
        <v>114</v>
      </c>
      <c r="D257" s="73" t="s">
        <v>661</v>
      </c>
      <c r="E257" s="73"/>
      <c r="F257" s="74" t="s">
        <v>53</v>
      </c>
      <c r="G257" s="75">
        <v>10.8</v>
      </c>
      <c r="H257" s="76">
        <v>117.55</v>
      </c>
      <c r="I257" s="76">
        <f t="shared" si="82"/>
        <v>117.55</v>
      </c>
      <c r="J257" s="76">
        <f t="shared" si="89"/>
        <v>1269.54</v>
      </c>
    </row>
    <row r="258" spans="1:12" s="25" customFormat="1" ht="15" customHeight="1" x14ac:dyDescent="0.2">
      <c r="A258" s="73" t="s">
        <v>662</v>
      </c>
      <c r="B258" s="73" t="s">
        <v>663</v>
      </c>
      <c r="C258" s="73" t="s">
        <v>105</v>
      </c>
      <c r="D258" s="73" t="s">
        <v>664</v>
      </c>
      <c r="E258" s="73"/>
      <c r="F258" s="74" t="s">
        <v>1</v>
      </c>
      <c r="G258" s="75">
        <v>1</v>
      </c>
      <c r="H258" s="76">
        <v>131.37</v>
      </c>
      <c r="I258" s="76">
        <f t="shared" si="82"/>
        <v>131.37</v>
      </c>
      <c r="J258" s="76">
        <f t="shared" si="89"/>
        <v>131.37</v>
      </c>
    </row>
    <row r="259" spans="1:12" s="25" customFormat="1" ht="15" customHeight="1" x14ac:dyDescent="0.2">
      <c r="A259" s="22" t="s">
        <v>665</v>
      </c>
      <c r="B259" s="22"/>
      <c r="C259" s="22"/>
      <c r="D259" s="22" t="s">
        <v>666</v>
      </c>
      <c r="E259" s="22"/>
      <c r="F259" s="22"/>
      <c r="G259" s="23"/>
      <c r="H259" s="24"/>
      <c r="I259" s="24"/>
      <c r="J259" s="24">
        <f>J260+J262+J267</f>
        <v>92072.465599999996</v>
      </c>
    </row>
    <row r="260" spans="1:12" s="25" customFormat="1" ht="15" customHeight="1" x14ac:dyDescent="0.2">
      <c r="A260" s="22" t="s">
        <v>667</v>
      </c>
      <c r="B260" s="22"/>
      <c r="C260" s="22"/>
      <c r="D260" s="22" t="s">
        <v>668</v>
      </c>
      <c r="E260" s="22"/>
      <c r="F260" s="22"/>
      <c r="G260" s="23"/>
      <c r="H260" s="24"/>
      <c r="I260" s="24"/>
      <c r="J260" s="24">
        <f>SUM(J261)</f>
        <v>11543.952000000001</v>
      </c>
    </row>
    <row r="261" spans="1:12" s="25" customFormat="1" ht="15" customHeight="1" x14ac:dyDescent="0.2">
      <c r="A261" s="73" t="s">
        <v>669</v>
      </c>
      <c r="B261" s="73" t="s">
        <v>670</v>
      </c>
      <c r="C261" s="73" t="s">
        <v>105</v>
      </c>
      <c r="D261" s="73" t="s">
        <v>671</v>
      </c>
      <c r="E261" s="73"/>
      <c r="F261" s="74" t="s">
        <v>10</v>
      </c>
      <c r="G261" s="75">
        <v>646.72</v>
      </c>
      <c r="H261" s="76">
        <v>17.850000000000001</v>
      </c>
      <c r="I261" s="76">
        <f t="shared" ref="I261:I271" si="90">H261*$J$7</f>
        <v>17.850000000000001</v>
      </c>
      <c r="J261" s="76">
        <f t="shared" ref="J261" si="91">G261*I261</f>
        <v>11543.952000000001</v>
      </c>
    </row>
    <row r="262" spans="1:12" s="25" customFormat="1" ht="15" customHeight="1" x14ac:dyDescent="0.2">
      <c r="A262" s="22" t="s">
        <v>672</v>
      </c>
      <c r="B262" s="22"/>
      <c r="C262" s="22"/>
      <c r="D262" s="22" t="s">
        <v>76</v>
      </c>
      <c r="E262" s="22"/>
      <c r="F262" s="22"/>
      <c r="G262" s="23"/>
      <c r="H262" s="24"/>
      <c r="I262" s="24"/>
      <c r="J262" s="24">
        <f>SUM(J263:J266)</f>
        <v>61006.633200000004</v>
      </c>
    </row>
    <row r="263" spans="1:12" s="25" customFormat="1" ht="22.5" customHeight="1" x14ac:dyDescent="0.2">
      <c r="A263" s="73" t="s">
        <v>673</v>
      </c>
      <c r="B263" s="73" t="s">
        <v>674</v>
      </c>
      <c r="C263" s="73" t="s">
        <v>105</v>
      </c>
      <c r="D263" s="73" t="s">
        <v>675</v>
      </c>
      <c r="E263" s="73"/>
      <c r="F263" s="74" t="s">
        <v>45</v>
      </c>
      <c r="G263" s="75">
        <v>51.77</v>
      </c>
      <c r="H263" s="76">
        <v>83.85</v>
      </c>
      <c r="I263" s="76">
        <f t="shared" si="90"/>
        <v>83.85</v>
      </c>
      <c r="J263" s="76">
        <f t="shared" ref="J263" si="92">G263*I263</f>
        <v>4340.9144999999999</v>
      </c>
    </row>
    <row r="264" spans="1:12" s="25" customFormat="1" ht="22.5" customHeight="1" x14ac:dyDescent="0.2">
      <c r="A264" s="73" t="s">
        <v>676</v>
      </c>
      <c r="B264" s="73" t="s">
        <v>677</v>
      </c>
      <c r="C264" s="73" t="s">
        <v>105</v>
      </c>
      <c r="D264" s="73" t="s">
        <v>678</v>
      </c>
      <c r="E264" s="73"/>
      <c r="F264" s="74" t="s">
        <v>45</v>
      </c>
      <c r="G264" s="75">
        <v>115.43</v>
      </c>
      <c r="H264" s="76">
        <v>32.07</v>
      </c>
      <c r="I264" s="76">
        <f t="shared" si="90"/>
        <v>32.07</v>
      </c>
      <c r="J264" s="76">
        <f t="shared" ref="J264:J266" si="93">G264*I264</f>
        <v>3701.8401000000003</v>
      </c>
    </row>
    <row r="265" spans="1:12" s="25" customFormat="1" ht="37.5" customHeight="1" x14ac:dyDescent="0.2">
      <c r="A265" s="73" t="s">
        <v>679</v>
      </c>
      <c r="B265" s="73" t="s">
        <v>680</v>
      </c>
      <c r="C265" s="73" t="s">
        <v>114</v>
      </c>
      <c r="D265" s="73" t="s">
        <v>681</v>
      </c>
      <c r="E265" s="73"/>
      <c r="F265" s="74" t="s">
        <v>45</v>
      </c>
      <c r="G265" s="75">
        <v>555.98</v>
      </c>
      <c r="H265" s="76">
        <v>93.62</v>
      </c>
      <c r="I265" s="76">
        <f t="shared" si="90"/>
        <v>93.62</v>
      </c>
      <c r="J265" s="76">
        <f t="shared" si="93"/>
        <v>52050.847600000001</v>
      </c>
    </row>
    <row r="266" spans="1:12" s="25" customFormat="1" ht="37.5" customHeight="1" x14ac:dyDescent="0.2">
      <c r="A266" s="73" t="s">
        <v>682</v>
      </c>
      <c r="B266" s="73" t="s">
        <v>683</v>
      </c>
      <c r="C266" s="73" t="s">
        <v>114</v>
      </c>
      <c r="D266" s="73" t="s">
        <v>684</v>
      </c>
      <c r="E266" s="73"/>
      <c r="F266" s="74" t="s">
        <v>45</v>
      </c>
      <c r="G266" s="75">
        <v>12.19</v>
      </c>
      <c r="H266" s="76">
        <v>74.900000000000006</v>
      </c>
      <c r="I266" s="76">
        <f t="shared" si="90"/>
        <v>74.900000000000006</v>
      </c>
      <c r="J266" s="76">
        <f t="shared" si="93"/>
        <v>913.03100000000006</v>
      </c>
    </row>
    <row r="267" spans="1:12" s="25" customFormat="1" ht="15" customHeight="1" x14ac:dyDescent="0.2">
      <c r="A267" s="22" t="s">
        <v>685</v>
      </c>
      <c r="B267" s="22"/>
      <c r="C267" s="22"/>
      <c r="D267" s="22" t="s">
        <v>686</v>
      </c>
      <c r="E267" s="22"/>
      <c r="F267" s="22"/>
      <c r="G267" s="23"/>
      <c r="H267" s="24"/>
      <c r="I267" s="24"/>
      <c r="J267" s="68">
        <f>SUM(J268:J271)</f>
        <v>19521.880400000002</v>
      </c>
      <c r="L267" s="35"/>
    </row>
    <row r="268" spans="1:12" s="25" customFormat="1" ht="15" customHeight="1" x14ac:dyDescent="0.2">
      <c r="A268" s="73" t="s">
        <v>687</v>
      </c>
      <c r="B268" s="73" t="s">
        <v>688</v>
      </c>
      <c r="C268" s="73" t="s">
        <v>105</v>
      </c>
      <c r="D268" s="73" t="s">
        <v>12</v>
      </c>
      <c r="E268" s="73"/>
      <c r="F268" s="74" t="s">
        <v>45</v>
      </c>
      <c r="G268" s="75">
        <v>11.68</v>
      </c>
      <c r="H268" s="76">
        <v>111.01</v>
      </c>
      <c r="I268" s="76">
        <f t="shared" si="90"/>
        <v>111.01</v>
      </c>
      <c r="J268" s="76">
        <f t="shared" ref="J268" si="94">G268*I268</f>
        <v>1296.5968</v>
      </c>
    </row>
    <row r="269" spans="1:12" s="25" customFormat="1" ht="15" customHeight="1" x14ac:dyDescent="0.2">
      <c r="A269" s="73" t="s">
        <v>689</v>
      </c>
      <c r="B269" s="73" t="s">
        <v>690</v>
      </c>
      <c r="C269" s="73" t="s">
        <v>105</v>
      </c>
      <c r="D269" s="73" t="s">
        <v>691</v>
      </c>
      <c r="E269" s="73"/>
      <c r="F269" s="74" t="s">
        <v>45</v>
      </c>
      <c r="G269" s="75">
        <v>33</v>
      </c>
      <c r="H269" s="76">
        <v>205.69</v>
      </c>
      <c r="I269" s="76">
        <f t="shared" si="90"/>
        <v>205.69</v>
      </c>
      <c r="J269" s="76">
        <f t="shared" ref="J269:J271" si="95">G269*I269</f>
        <v>6787.7699999999995</v>
      </c>
    </row>
    <row r="270" spans="1:12" s="25" customFormat="1" ht="15" customHeight="1" x14ac:dyDescent="0.2">
      <c r="A270" s="73" t="s">
        <v>692</v>
      </c>
      <c r="B270" s="73" t="s">
        <v>693</v>
      </c>
      <c r="C270" s="73" t="s">
        <v>105</v>
      </c>
      <c r="D270" s="73" t="s">
        <v>694</v>
      </c>
      <c r="E270" s="73"/>
      <c r="F270" s="74" t="s">
        <v>45</v>
      </c>
      <c r="G270" s="75">
        <v>5.4</v>
      </c>
      <c r="H270" s="76">
        <v>308.57</v>
      </c>
      <c r="I270" s="76">
        <f t="shared" si="90"/>
        <v>308.57</v>
      </c>
      <c r="J270" s="76">
        <f t="shared" si="95"/>
        <v>1666.278</v>
      </c>
    </row>
    <row r="271" spans="1:12" s="25" customFormat="1" ht="15" customHeight="1" x14ac:dyDescent="0.2">
      <c r="A271" s="73" t="s">
        <v>695</v>
      </c>
      <c r="B271" s="73" t="s">
        <v>696</v>
      </c>
      <c r="C271" s="73" t="s">
        <v>105</v>
      </c>
      <c r="D271" s="73" t="s">
        <v>697</v>
      </c>
      <c r="E271" s="73"/>
      <c r="F271" s="74" t="s">
        <v>45</v>
      </c>
      <c r="G271" s="75">
        <v>62.44</v>
      </c>
      <c r="H271" s="76">
        <v>156.49</v>
      </c>
      <c r="I271" s="76">
        <f t="shared" si="90"/>
        <v>156.49</v>
      </c>
      <c r="J271" s="76">
        <f t="shared" si="95"/>
        <v>9771.2356</v>
      </c>
    </row>
    <row r="272" spans="1:12" s="25" customFormat="1" ht="15" customHeight="1" x14ac:dyDescent="0.2">
      <c r="A272" s="22" t="s">
        <v>698</v>
      </c>
      <c r="B272" s="22"/>
      <c r="C272" s="22"/>
      <c r="D272" s="22" t="s">
        <v>699</v>
      </c>
      <c r="E272" s="22"/>
      <c r="F272" s="22"/>
      <c r="G272" s="23"/>
      <c r="H272" s="24"/>
      <c r="I272" s="24"/>
      <c r="J272" s="68">
        <f>J273+J282+J285+J287</f>
        <v>74537.174199999979</v>
      </c>
      <c r="L272" s="35"/>
    </row>
    <row r="273" spans="1:10" s="25" customFormat="1" ht="15" customHeight="1" x14ac:dyDescent="0.2">
      <c r="A273" s="22" t="s">
        <v>700</v>
      </c>
      <c r="B273" s="22"/>
      <c r="C273" s="22"/>
      <c r="D273" s="22" t="s">
        <v>701</v>
      </c>
      <c r="E273" s="22"/>
      <c r="F273" s="22"/>
      <c r="G273" s="23"/>
      <c r="H273" s="24"/>
      <c r="I273" s="24"/>
      <c r="J273" s="24">
        <f>SUM(J274:J281)</f>
        <v>65480.215799999998</v>
      </c>
    </row>
    <row r="274" spans="1:10" s="25" customFormat="1" ht="15" customHeight="1" x14ac:dyDescent="0.2">
      <c r="A274" s="73" t="s">
        <v>702</v>
      </c>
      <c r="B274" s="73" t="s">
        <v>703</v>
      </c>
      <c r="C274" s="73" t="s">
        <v>105</v>
      </c>
      <c r="D274" s="73" t="s">
        <v>704</v>
      </c>
      <c r="E274" s="73"/>
      <c r="F274" s="74" t="s">
        <v>45</v>
      </c>
      <c r="G274" s="75">
        <v>1832.15</v>
      </c>
      <c r="H274" s="76">
        <v>2.46</v>
      </c>
      <c r="I274" s="76">
        <f t="shared" ref="I274:I289" si="96">H274*$J$7</f>
        <v>2.46</v>
      </c>
      <c r="J274" s="76">
        <f t="shared" ref="J274" si="97">G274*I274</f>
        <v>4507.0889999999999</v>
      </c>
    </row>
    <row r="275" spans="1:10" s="25" customFormat="1" ht="15" customHeight="1" x14ac:dyDescent="0.2">
      <c r="A275" s="73" t="s">
        <v>705</v>
      </c>
      <c r="B275" s="73" t="s">
        <v>706</v>
      </c>
      <c r="C275" s="73" t="s">
        <v>123</v>
      </c>
      <c r="D275" s="73" t="s">
        <v>707</v>
      </c>
      <c r="E275" s="73"/>
      <c r="F275" s="74" t="s">
        <v>45</v>
      </c>
      <c r="G275" s="75">
        <v>1788.21</v>
      </c>
      <c r="H275" s="76">
        <v>16.09</v>
      </c>
      <c r="I275" s="76">
        <f t="shared" si="96"/>
        <v>16.09</v>
      </c>
      <c r="J275" s="76">
        <f t="shared" ref="J275:J281" si="98">G275*I275</f>
        <v>28772.298900000002</v>
      </c>
    </row>
    <row r="276" spans="1:10" s="25" customFormat="1" ht="22.5" customHeight="1" x14ac:dyDescent="0.2">
      <c r="A276" s="73" t="s">
        <v>708</v>
      </c>
      <c r="B276" s="73" t="s">
        <v>709</v>
      </c>
      <c r="C276" s="73" t="s">
        <v>105</v>
      </c>
      <c r="D276" s="73" t="s">
        <v>14</v>
      </c>
      <c r="E276" s="73"/>
      <c r="F276" s="74" t="s">
        <v>45</v>
      </c>
      <c r="G276" s="75">
        <v>1832.15</v>
      </c>
      <c r="H276" s="76">
        <v>12.2</v>
      </c>
      <c r="I276" s="76">
        <f t="shared" si="96"/>
        <v>12.2</v>
      </c>
      <c r="J276" s="76">
        <f t="shared" si="98"/>
        <v>22352.23</v>
      </c>
    </row>
    <row r="277" spans="1:10" s="25" customFormat="1" ht="15" customHeight="1" x14ac:dyDescent="0.2">
      <c r="A277" s="73" t="s">
        <v>710</v>
      </c>
      <c r="B277" s="73" t="s">
        <v>711</v>
      </c>
      <c r="C277" s="73" t="s">
        <v>105</v>
      </c>
      <c r="D277" s="73" t="s">
        <v>712</v>
      </c>
      <c r="E277" s="73"/>
      <c r="F277" s="74" t="s">
        <v>45</v>
      </c>
      <c r="G277" s="75">
        <v>169.94</v>
      </c>
      <c r="H277" s="76">
        <v>2.86</v>
      </c>
      <c r="I277" s="76">
        <f t="shared" si="96"/>
        <v>2.86</v>
      </c>
      <c r="J277" s="76">
        <f t="shared" si="98"/>
        <v>486.02839999999998</v>
      </c>
    </row>
    <row r="278" spans="1:10" s="25" customFormat="1" ht="15" customHeight="1" x14ac:dyDescent="0.2">
      <c r="A278" s="73" t="s">
        <v>713</v>
      </c>
      <c r="B278" s="73" t="s">
        <v>714</v>
      </c>
      <c r="C278" s="73" t="s">
        <v>123</v>
      </c>
      <c r="D278" s="73" t="s">
        <v>715</v>
      </c>
      <c r="E278" s="73"/>
      <c r="F278" s="74" t="s">
        <v>45</v>
      </c>
      <c r="G278" s="75">
        <v>143.86000000000001</v>
      </c>
      <c r="H278" s="76">
        <v>30.66</v>
      </c>
      <c r="I278" s="76">
        <f t="shared" si="96"/>
        <v>30.66</v>
      </c>
      <c r="J278" s="76">
        <f t="shared" si="98"/>
        <v>4410.7476000000006</v>
      </c>
    </row>
    <row r="279" spans="1:10" s="25" customFormat="1" ht="22.5" customHeight="1" x14ac:dyDescent="0.2">
      <c r="A279" s="73" t="s">
        <v>716</v>
      </c>
      <c r="B279" s="73" t="s">
        <v>717</v>
      </c>
      <c r="C279" s="73" t="s">
        <v>105</v>
      </c>
      <c r="D279" s="73" t="s">
        <v>718</v>
      </c>
      <c r="E279" s="73"/>
      <c r="F279" s="74" t="s">
        <v>45</v>
      </c>
      <c r="G279" s="75">
        <v>169.94</v>
      </c>
      <c r="H279" s="76">
        <v>14</v>
      </c>
      <c r="I279" s="76">
        <f t="shared" si="96"/>
        <v>14</v>
      </c>
      <c r="J279" s="76">
        <f t="shared" si="98"/>
        <v>2379.16</v>
      </c>
    </row>
    <row r="280" spans="1:10" s="25" customFormat="1" ht="22.5" customHeight="1" x14ac:dyDescent="0.2">
      <c r="A280" s="73" t="s">
        <v>719</v>
      </c>
      <c r="B280" s="73" t="s">
        <v>720</v>
      </c>
      <c r="C280" s="73" t="s">
        <v>105</v>
      </c>
      <c r="D280" s="73" t="s">
        <v>721</v>
      </c>
      <c r="E280" s="73"/>
      <c r="F280" s="74" t="s">
        <v>45</v>
      </c>
      <c r="G280" s="75">
        <v>45.27</v>
      </c>
      <c r="H280" s="76">
        <v>24.73</v>
      </c>
      <c r="I280" s="76">
        <f t="shared" si="96"/>
        <v>24.73</v>
      </c>
      <c r="J280" s="76">
        <f t="shared" si="98"/>
        <v>1119.5271</v>
      </c>
    </row>
    <row r="281" spans="1:10" s="25" customFormat="1" ht="22.5" customHeight="1" x14ac:dyDescent="0.2">
      <c r="A281" s="73" t="s">
        <v>722</v>
      </c>
      <c r="B281" s="73" t="s">
        <v>720</v>
      </c>
      <c r="C281" s="73" t="s">
        <v>105</v>
      </c>
      <c r="D281" s="73" t="s">
        <v>723</v>
      </c>
      <c r="E281" s="73"/>
      <c r="F281" s="74" t="s">
        <v>45</v>
      </c>
      <c r="G281" s="75">
        <v>58.76</v>
      </c>
      <c r="H281" s="76">
        <v>24.73</v>
      </c>
      <c r="I281" s="76">
        <f t="shared" si="96"/>
        <v>24.73</v>
      </c>
      <c r="J281" s="76">
        <f t="shared" si="98"/>
        <v>1453.1348</v>
      </c>
    </row>
    <row r="282" spans="1:10" s="25" customFormat="1" ht="15" customHeight="1" x14ac:dyDescent="0.2">
      <c r="A282" s="22" t="s">
        <v>724</v>
      </c>
      <c r="B282" s="22"/>
      <c r="C282" s="22"/>
      <c r="D282" s="22" t="s">
        <v>446</v>
      </c>
      <c r="E282" s="22"/>
      <c r="F282" s="22"/>
      <c r="G282" s="23"/>
      <c r="H282" s="24"/>
      <c r="I282" s="24"/>
      <c r="J282" s="24">
        <f>SUM(J283:J284)</f>
        <v>3539.4947999999999</v>
      </c>
    </row>
    <row r="283" spans="1:10" s="25" customFormat="1" ht="22.5" customHeight="1" x14ac:dyDescent="0.2">
      <c r="A283" s="73" t="s">
        <v>725</v>
      </c>
      <c r="B283" s="73" t="s">
        <v>726</v>
      </c>
      <c r="C283" s="73" t="s">
        <v>105</v>
      </c>
      <c r="D283" s="73" t="s">
        <v>727</v>
      </c>
      <c r="E283" s="73"/>
      <c r="F283" s="74" t="s">
        <v>45</v>
      </c>
      <c r="G283" s="75">
        <v>209.19</v>
      </c>
      <c r="H283" s="76">
        <v>2.85</v>
      </c>
      <c r="I283" s="76">
        <f t="shared" si="96"/>
        <v>2.85</v>
      </c>
      <c r="J283" s="76">
        <f t="shared" ref="J283:J284" si="99">G283*I283</f>
        <v>596.19150000000002</v>
      </c>
    </row>
    <row r="284" spans="1:10" s="25" customFormat="1" ht="22.5" customHeight="1" x14ac:dyDescent="0.2">
      <c r="A284" s="73" t="s">
        <v>728</v>
      </c>
      <c r="B284" s="73" t="s">
        <v>729</v>
      </c>
      <c r="C284" s="73" t="s">
        <v>105</v>
      </c>
      <c r="D284" s="73" t="s">
        <v>730</v>
      </c>
      <c r="E284" s="73"/>
      <c r="F284" s="74" t="s">
        <v>45</v>
      </c>
      <c r="G284" s="75">
        <v>209.19</v>
      </c>
      <c r="H284" s="76">
        <v>14.07</v>
      </c>
      <c r="I284" s="76">
        <f t="shared" si="96"/>
        <v>14.07</v>
      </c>
      <c r="J284" s="76">
        <f t="shared" si="99"/>
        <v>2943.3033</v>
      </c>
    </row>
    <row r="285" spans="1:10" s="25" customFormat="1" ht="15" customHeight="1" x14ac:dyDescent="0.2">
      <c r="A285" s="22" t="s">
        <v>731</v>
      </c>
      <c r="B285" s="22"/>
      <c r="C285" s="22"/>
      <c r="D285" s="22" t="s">
        <v>732</v>
      </c>
      <c r="E285" s="22"/>
      <c r="F285" s="22"/>
      <c r="G285" s="23"/>
      <c r="H285" s="24"/>
      <c r="I285" s="24"/>
      <c r="J285" s="24">
        <f>SUM(J286)</f>
        <v>2393.616</v>
      </c>
    </row>
    <row r="286" spans="1:10" s="25" customFormat="1" ht="22.5" customHeight="1" x14ac:dyDescent="0.2">
      <c r="A286" s="73" t="s">
        <v>733</v>
      </c>
      <c r="B286" s="73" t="s">
        <v>734</v>
      </c>
      <c r="C286" s="73" t="s">
        <v>105</v>
      </c>
      <c r="D286" s="73" t="s">
        <v>735</v>
      </c>
      <c r="E286" s="73"/>
      <c r="F286" s="74" t="s">
        <v>45</v>
      </c>
      <c r="G286" s="75">
        <v>56.4</v>
      </c>
      <c r="H286" s="76">
        <v>42.44</v>
      </c>
      <c r="I286" s="76">
        <f t="shared" si="96"/>
        <v>42.44</v>
      </c>
      <c r="J286" s="76">
        <f t="shared" ref="J286" si="100">G286*I286</f>
        <v>2393.616</v>
      </c>
    </row>
    <row r="287" spans="1:10" s="25" customFormat="1" ht="15" customHeight="1" x14ac:dyDescent="0.2">
      <c r="A287" s="22" t="s">
        <v>736</v>
      </c>
      <c r="B287" s="22"/>
      <c r="C287" s="22"/>
      <c r="D287" s="22" t="s">
        <v>737</v>
      </c>
      <c r="E287" s="22"/>
      <c r="F287" s="22"/>
      <c r="G287" s="23"/>
      <c r="H287" s="24"/>
      <c r="I287" s="24"/>
      <c r="J287" s="24">
        <f>SUM(J288:J289)</f>
        <v>3123.8476000000001</v>
      </c>
    </row>
    <row r="288" spans="1:10" s="25" customFormat="1" ht="15" customHeight="1" x14ac:dyDescent="0.2">
      <c r="A288" s="73" t="s">
        <v>738</v>
      </c>
      <c r="B288" s="73" t="s">
        <v>739</v>
      </c>
      <c r="C288" s="73" t="s">
        <v>105</v>
      </c>
      <c r="D288" s="73" t="s">
        <v>740</v>
      </c>
      <c r="E288" s="73"/>
      <c r="F288" s="74" t="s">
        <v>45</v>
      </c>
      <c r="G288" s="75">
        <v>170.3</v>
      </c>
      <c r="H288" s="76">
        <v>15.46</v>
      </c>
      <c r="I288" s="76">
        <f t="shared" si="96"/>
        <v>15.46</v>
      </c>
      <c r="J288" s="76">
        <f t="shared" ref="J288:J289" si="101">G288*I288</f>
        <v>2632.8380000000002</v>
      </c>
    </row>
    <row r="289" spans="1:12" s="25" customFormat="1" ht="15" customHeight="1" x14ac:dyDescent="0.2">
      <c r="A289" s="73" t="s">
        <v>741</v>
      </c>
      <c r="B289" s="73" t="s">
        <v>739</v>
      </c>
      <c r="C289" s="73" t="s">
        <v>105</v>
      </c>
      <c r="D289" s="73" t="s">
        <v>742</v>
      </c>
      <c r="E289" s="73"/>
      <c r="F289" s="74" t="s">
        <v>45</v>
      </c>
      <c r="G289" s="75">
        <v>31.76</v>
      </c>
      <c r="H289" s="76">
        <v>15.46</v>
      </c>
      <c r="I289" s="76">
        <f t="shared" si="96"/>
        <v>15.46</v>
      </c>
      <c r="J289" s="76">
        <f t="shared" si="101"/>
        <v>491.00960000000003</v>
      </c>
    </row>
    <row r="290" spans="1:12" s="25" customFormat="1" ht="15" customHeight="1" x14ac:dyDescent="0.2">
      <c r="A290" s="22" t="s">
        <v>743</v>
      </c>
      <c r="B290" s="22"/>
      <c r="C290" s="22"/>
      <c r="D290" s="22" t="s">
        <v>13</v>
      </c>
      <c r="E290" s="22"/>
      <c r="F290" s="22"/>
      <c r="G290" s="23"/>
      <c r="H290" s="24"/>
      <c r="I290" s="24"/>
      <c r="J290" s="68">
        <f>J291+J294+J296+J301</f>
        <v>33695.193299999999</v>
      </c>
      <c r="L290" s="35"/>
    </row>
    <row r="291" spans="1:12" s="25" customFormat="1" ht="15" customHeight="1" x14ac:dyDescent="0.2">
      <c r="A291" s="22" t="s">
        <v>744</v>
      </c>
      <c r="B291" s="22"/>
      <c r="C291" s="22"/>
      <c r="D291" s="22" t="s">
        <v>745</v>
      </c>
      <c r="E291" s="22"/>
      <c r="F291" s="22"/>
      <c r="G291" s="23"/>
      <c r="H291" s="24"/>
      <c r="I291" s="24"/>
      <c r="J291" s="24">
        <f>SUM(J292:J293)</f>
        <v>18974.786599999999</v>
      </c>
    </row>
    <row r="292" spans="1:12" s="25" customFormat="1" ht="37.5" customHeight="1" x14ac:dyDescent="0.2">
      <c r="A292" s="73" t="s">
        <v>746</v>
      </c>
      <c r="B292" s="73" t="s">
        <v>747</v>
      </c>
      <c r="C292" s="73" t="s">
        <v>105</v>
      </c>
      <c r="D292" s="73" t="s">
        <v>748</v>
      </c>
      <c r="E292" s="73"/>
      <c r="F292" s="74" t="s">
        <v>45</v>
      </c>
      <c r="G292" s="75">
        <v>291.83</v>
      </c>
      <c r="H292" s="76">
        <v>19.440000000000001</v>
      </c>
      <c r="I292" s="76">
        <f t="shared" ref="I292:I293" si="102">H292*$J$7</f>
        <v>19.440000000000001</v>
      </c>
      <c r="J292" s="76">
        <f t="shared" ref="J292:J293" si="103">G292*I292</f>
        <v>5673.1751999999997</v>
      </c>
    </row>
    <row r="293" spans="1:12" s="25" customFormat="1" ht="37.5" customHeight="1" x14ac:dyDescent="0.2">
      <c r="A293" s="73" t="s">
        <v>749</v>
      </c>
      <c r="B293" s="73" t="s">
        <v>750</v>
      </c>
      <c r="C293" s="73" t="s">
        <v>105</v>
      </c>
      <c r="D293" s="73" t="s">
        <v>751</v>
      </c>
      <c r="E293" s="73"/>
      <c r="F293" s="74" t="s">
        <v>45</v>
      </c>
      <c r="G293" s="75">
        <v>291.83</v>
      </c>
      <c r="H293" s="76">
        <v>45.58</v>
      </c>
      <c r="I293" s="76">
        <f t="shared" si="102"/>
        <v>45.58</v>
      </c>
      <c r="J293" s="76">
        <f t="shared" si="103"/>
        <v>13301.611399999998</v>
      </c>
      <c r="L293" s="35"/>
    </row>
    <row r="294" spans="1:12" s="25" customFormat="1" ht="15" customHeight="1" x14ac:dyDescent="0.2">
      <c r="A294" s="22" t="s">
        <v>752</v>
      </c>
      <c r="B294" s="22"/>
      <c r="C294" s="22"/>
      <c r="D294" s="22" t="s">
        <v>753</v>
      </c>
      <c r="E294" s="22"/>
      <c r="F294" s="22"/>
      <c r="G294" s="23"/>
      <c r="H294" s="24"/>
      <c r="I294" s="24"/>
      <c r="J294" s="24">
        <f>SUM(J295)</f>
        <v>3278.2871999999998</v>
      </c>
    </row>
    <row r="295" spans="1:12" s="25" customFormat="1" ht="15" customHeight="1" x14ac:dyDescent="0.2">
      <c r="A295" s="73" t="s">
        <v>754</v>
      </c>
      <c r="B295" s="73" t="s">
        <v>755</v>
      </c>
      <c r="C295" s="73" t="s">
        <v>114</v>
      </c>
      <c r="D295" s="73" t="s">
        <v>756</v>
      </c>
      <c r="E295" s="73"/>
      <c r="F295" s="74" t="s">
        <v>53</v>
      </c>
      <c r="G295" s="75">
        <v>98.27</v>
      </c>
      <c r="H295" s="76">
        <v>33.36</v>
      </c>
      <c r="I295" s="76">
        <f t="shared" ref="I295" si="104">H295*$J$7</f>
        <v>33.36</v>
      </c>
      <c r="J295" s="76">
        <f t="shared" ref="J295" si="105">G295*I295</f>
        <v>3278.2871999999998</v>
      </c>
    </row>
    <row r="296" spans="1:12" s="25" customFormat="1" ht="15" customHeight="1" x14ac:dyDescent="0.2">
      <c r="A296" s="22" t="s">
        <v>757</v>
      </c>
      <c r="B296" s="22"/>
      <c r="C296" s="22"/>
      <c r="D296" s="22" t="s">
        <v>758</v>
      </c>
      <c r="E296" s="22"/>
      <c r="F296" s="22"/>
      <c r="G296" s="23"/>
      <c r="H296" s="24"/>
      <c r="I296" s="24"/>
      <c r="J296" s="24">
        <f>SUM(J297:J300)</f>
        <v>2506.8624</v>
      </c>
    </row>
    <row r="297" spans="1:12" s="25" customFormat="1" ht="45" customHeight="1" x14ac:dyDescent="0.2">
      <c r="A297" s="73" t="s">
        <v>759</v>
      </c>
      <c r="B297" s="73" t="s">
        <v>760</v>
      </c>
      <c r="C297" s="73" t="s">
        <v>105</v>
      </c>
      <c r="D297" s="73" t="s">
        <v>761</v>
      </c>
      <c r="E297" s="73"/>
      <c r="F297" s="74" t="s">
        <v>45</v>
      </c>
      <c r="G297" s="75">
        <v>16.100000000000001</v>
      </c>
      <c r="H297" s="76">
        <v>68.489999999999995</v>
      </c>
      <c r="I297" s="76">
        <f t="shared" ref="I297:I309" si="106">H297*$J$7</f>
        <v>68.489999999999995</v>
      </c>
      <c r="J297" s="76">
        <f t="shared" ref="J297" si="107">G297*I297</f>
        <v>1102.6890000000001</v>
      </c>
    </row>
    <row r="298" spans="1:12" s="25" customFormat="1" ht="37.5" customHeight="1" x14ac:dyDescent="0.2">
      <c r="A298" s="73" t="s">
        <v>762</v>
      </c>
      <c r="B298" s="73" t="s">
        <v>763</v>
      </c>
      <c r="C298" s="73" t="s">
        <v>105</v>
      </c>
      <c r="D298" s="73" t="s">
        <v>764</v>
      </c>
      <c r="E298" s="73"/>
      <c r="F298" s="74" t="s">
        <v>45</v>
      </c>
      <c r="G298" s="75">
        <v>15.66</v>
      </c>
      <c r="H298" s="76">
        <v>48.09</v>
      </c>
      <c r="I298" s="76">
        <f t="shared" si="106"/>
        <v>48.09</v>
      </c>
      <c r="J298" s="76">
        <f t="shared" ref="J298:J300" si="108">G298*I298</f>
        <v>753.08940000000007</v>
      </c>
    </row>
    <row r="299" spans="1:12" s="25" customFormat="1" ht="37.5" customHeight="1" x14ac:dyDescent="0.2">
      <c r="A299" s="73" t="s">
        <v>765</v>
      </c>
      <c r="B299" s="73" t="s">
        <v>448</v>
      </c>
      <c r="C299" s="73" t="s">
        <v>105</v>
      </c>
      <c r="D299" s="73" t="s">
        <v>449</v>
      </c>
      <c r="E299" s="73"/>
      <c r="F299" s="74" t="s">
        <v>45</v>
      </c>
      <c r="G299" s="75">
        <v>16.100000000000001</v>
      </c>
      <c r="H299" s="76">
        <v>6.04</v>
      </c>
      <c r="I299" s="76">
        <f t="shared" si="106"/>
        <v>6.04</v>
      </c>
      <c r="J299" s="76">
        <f t="shared" si="108"/>
        <v>97.244000000000014</v>
      </c>
    </row>
    <row r="300" spans="1:12" s="25" customFormat="1" ht="37.5" customHeight="1" x14ac:dyDescent="0.2">
      <c r="A300" s="73" t="s">
        <v>766</v>
      </c>
      <c r="B300" s="73" t="s">
        <v>451</v>
      </c>
      <c r="C300" s="73" t="s">
        <v>105</v>
      </c>
      <c r="D300" s="73" t="s">
        <v>452</v>
      </c>
      <c r="E300" s="73"/>
      <c r="F300" s="74" t="s">
        <v>45</v>
      </c>
      <c r="G300" s="75">
        <v>16.100000000000001</v>
      </c>
      <c r="H300" s="76">
        <v>34.4</v>
      </c>
      <c r="I300" s="76">
        <f t="shared" si="106"/>
        <v>34.4</v>
      </c>
      <c r="J300" s="76">
        <f t="shared" si="108"/>
        <v>553.84</v>
      </c>
    </row>
    <row r="301" spans="1:12" s="25" customFormat="1" ht="15" customHeight="1" x14ac:dyDescent="0.2">
      <c r="A301" s="22" t="s">
        <v>767</v>
      </c>
      <c r="B301" s="22"/>
      <c r="C301" s="22"/>
      <c r="D301" s="22" t="s">
        <v>574</v>
      </c>
      <c r="E301" s="22"/>
      <c r="F301" s="22"/>
      <c r="G301" s="23"/>
      <c r="H301" s="24"/>
      <c r="I301" s="24"/>
      <c r="J301" s="24">
        <f>SUM(J302:J305)</f>
        <v>8935.2571000000007</v>
      </c>
    </row>
    <row r="302" spans="1:12" s="25" customFormat="1" ht="37.5" customHeight="1" x14ac:dyDescent="0.2">
      <c r="A302" s="73" t="s">
        <v>768</v>
      </c>
      <c r="B302" s="73" t="s">
        <v>763</v>
      </c>
      <c r="C302" s="73" t="s">
        <v>105</v>
      </c>
      <c r="D302" s="73" t="s">
        <v>764</v>
      </c>
      <c r="E302" s="73"/>
      <c r="F302" s="74" t="s">
        <v>45</v>
      </c>
      <c r="G302" s="75">
        <v>158.11000000000001</v>
      </c>
      <c r="H302" s="76">
        <v>48.09</v>
      </c>
      <c r="I302" s="76">
        <f t="shared" si="106"/>
        <v>48.09</v>
      </c>
      <c r="J302" s="76">
        <f t="shared" ref="J302:J305" si="109">G302*I302</f>
        <v>7603.5099000000009</v>
      </c>
    </row>
    <row r="303" spans="1:12" s="25" customFormat="1" ht="45" customHeight="1" x14ac:dyDescent="0.2">
      <c r="A303" s="73" t="s">
        <v>769</v>
      </c>
      <c r="B303" s="73" t="s">
        <v>760</v>
      </c>
      <c r="C303" s="73" t="s">
        <v>105</v>
      </c>
      <c r="D303" s="73" t="s">
        <v>770</v>
      </c>
      <c r="E303" s="73"/>
      <c r="F303" s="74" t="s">
        <v>45</v>
      </c>
      <c r="G303" s="75">
        <v>7.82</v>
      </c>
      <c r="H303" s="76">
        <v>68.489999999999995</v>
      </c>
      <c r="I303" s="76">
        <f t="shared" si="106"/>
        <v>68.489999999999995</v>
      </c>
      <c r="J303" s="76">
        <f t="shared" si="109"/>
        <v>535.59180000000003</v>
      </c>
    </row>
    <row r="304" spans="1:12" s="25" customFormat="1" ht="22.5" customHeight="1" x14ac:dyDescent="0.2">
      <c r="A304" s="73" t="s">
        <v>771</v>
      </c>
      <c r="B304" s="73" t="s">
        <v>528</v>
      </c>
      <c r="C304" s="73" t="s">
        <v>123</v>
      </c>
      <c r="D304" s="73" t="s">
        <v>772</v>
      </c>
      <c r="E304" s="73"/>
      <c r="F304" s="74" t="s">
        <v>272</v>
      </c>
      <c r="G304" s="75">
        <v>0.53</v>
      </c>
      <c r="H304" s="76">
        <v>396.11</v>
      </c>
      <c r="I304" s="76">
        <f t="shared" si="106"/>
        <v>396.11</v>
      </c>
      <c r="J304" s="76">
        <f t="shared" si="109"/>
        <v>209.93830000000003</v>
      </c>
    </row>
    <row r="305" spans="1:12" s="25" customFormat="1" ht="37.5" customHeight="1" x14ac:dyDescent="0.2">
      <c r="A305" s="73" t="s">
        <v>773</v>
      </c>
      <c r="B305" s="73" t="s">
        <v>763</v>
      </c>
      <c r="C305" s="73" t="s">
        <v>105</v>
      </c>
      <c r="D305" s="73" t="s">
        <v>774</v>
      </c>
      <c r="E305" s="73"/>
      <c r="F305" s="74" t="s">
        <v>45</v>
      </c>
      <c r="G305" s="75">
        <v>12.19</v>
      </c>
      <c r="H305" s="76">
        <v>48.09</v>
      </c>
      <c r="I305" s="76">
        <f t="shared" si="106"/>
        <v>48.09</v>
      </c>
      <c r="J305" s="76">
        <f t="shared" si="109"/>
        <v>586.21710000000007</v>
      </c>
    </row>
    <row r="306" spans="1:12" s="25" customFormat="1" ht="15" customHeight="1" x14ac:dyDescent="0.2">
      <c r="A306" s="22" t="s">
        <v>775</v>
      </c>
      <c r="B306" s="22"/>
      <c r="C306" s="22"/>
      <c r="D306" s="22" t="s">
        <v>776</v>
      </c>
      <c r="E306" s="22"/>
      <c r="F306" s="22"/>
      <c r="G306" s="23"/>
      <c r="H306" s="24"/>
      <c r="I306" s="24"/>
      <c r="J306" s="24">
        <f>SUM(J307:J309)</f>
        <v>8254.3585000000003</v>
      </c>
    </row>
    <row r="307" spans="1:12" s="25" customFormat="1" ht="22.5" customHeight="1" x14ac:dyDescent="0.2">
      <c r="A307" s="73" t="s">
        <v>777</v>
      </c>
      <c r="B307" s="73" t="s">
        <v>778</v>
      </c>
      <c r="C307" s="73" t="s">
        <v>123</v>
      </c>
      <c r="D307" s="73" t="s">
        <v>779</v>
      </c>
      <c r="E307" s="73"/>
      <c r="F307" s="74" t="s">
        <v>780</v>
      </c>
      <c r="G307" s="75">
        <v>2</v>
      </c>
      <c r="H307" s="76">
        <v>3807.25</v>
      </c>
      <c r="I307" s="76">
        <f t="shared" si="106"/>
        <v>3807.25</v>
      </c>
      <c r="J307" s="76">
        <f t="shared" ref="J307:J309" si="110">G307*I307</f>
        <v>7614.5</v>
      </c>
    </row>
    <row r="308" spans="1:12" s="25" customFormat="1" ht="30" customHeight="1" x14ac:dyDescent="0.2">
      <c r="A308" s="73" t="s">
        <v>781</v>
      </c>
      <c r="B308" s="73" t="s">
        <v>782</v>
      </c>
      <c r="C308" s="73" t="s">
        <v>114</v>
      </c>
      <c r="D308" s="73" t="s">
        <v>783</v>
      </c>
      <c r="E308" s="73"/>
      <c r="F308" s="74" t="s">
        <v>45</v>
      </c>
      <c r="G308" s="75">
        <v>1.75</v>
      </c>
      <c r="H308" s="76">
        <v>255.59</v>
      </c>
      <c r="I308" s="76">
        <f t="shared" si="106"/>
        <v>255.59</v>
      </c>
      <c r="J308" s="76">
        <f t="shared" si="110"/>
        <v>447.28250000000003</v>
      </c>
    </row>
    <row r="309" spans="1:12" s="25" customFormat="1" ht="37.5" customHeight="1" x14ac:dyDescent="0.2">
      <c r="A309" s="73" t="s">
        <v>784</v>
      </c>
      <c r="B309" s="73" t="s">
        <v>785</v>
      </c>
      <c r="C309" s="73" t="s">
        <v>114</v>
      </c>
      <c r="D309" s="73" t="s">
        <v>72</v>
      </c>
      <c r="E309" s="73"/>
      <c r="F309" s="74" t="s">
        <v>45</v>
      </c>
      <c r="G309" s="75">
        <v>1.92</v>
      </c>
      <c r="H309" s="76">
        <v>100.3</v>
      </c>
      <c r="I309" s="76">
        <f t="shared" si="106"/>
        <v>100.3</v>
      </c>
      <c r="J309" s="76">
        <f t="shared" si="110"/>
        <v>192.57599999999999</v>
      </c>
    </row>
    <row r="310" spans="1:12" s="25" customFormat="1" ht="15" customHeight="1" x14ac:dyDescent="0.2">
      <c r="A310" s="22" t="s">
        <v>786</v>
      </c>
      <c r="B310" s="22"/>
      <c r="C310" s="22"/>
      <c r="D310" s="22" t="s">
        <v>787</v>
      </c>
      <c r="E310" s="22"/>
      <c r="F310" s="22"/>
      <c r="G310" s="23"/>
      <c r="H310" s="24"/>
      <c r="I310" s="24"/>
      <c r="J310" s="68">
        <f>J311+J333+J365+J371+J380</f>
        <v>84788.996299999999</v>
      </c>
      <c r="L310" s="35"/>
    </row>
    <row r="311" spans="1:12" s="25" customFormat="1" ht="15" customHeight="1" x14ac:dyDescent="0.2">
      <c r="A311" s="22" t="s">
        <v>788</v>
      </c>
      <c r="B311" s="22"/>
      <c r="C311" s="22"/>
      <c r="D311" s="22" t="s">
        <v>789</v>
      </c>
      <c r="E311" s="22"/>
      <c r="F311" s="22"/>
      <c r="G311" s="23"/>
      <c r="H311" s="24"/>
      <c r="I311" s="24"/>
      <c r="J311" s="24">
        <f>SUM(J312:J332)</f>
        <v>43814.213300000003</v>
      </c>
    </row>
    <row r="312" spans="1:12" s="25" customFormat="1" ht="15" customHeight="1" x14ac:dyDescent="0.2">
      <c r="A312" s="73" t="s">
        <v>790</v>
      </c>
      <c r="B312" s="73" t="s">
        <v>791</v>
      </c>
      <c r="C312" s="73" t="s">
        <v>105</v>
      </c>
      <c r="D312" s="73" t="s">
        <v>66</v>
      </c>
      <c r="E312" s="73"/>
      <c r="F312" s="74" t="s">
        <v>47</v>
      </c>
      <c r="G312" s="75">
        <v>9.59</v>
      </c>
      <c r="H312" s="76">
        <v>68.95</v>
      </c>
      <c r="I312" s="76">
        <f t="shared" ref="I312:I375" si="111">H312*$J$7</f>
        <v>68.95</v>
      </c>
      <c r="J312" s="76">
        <f t="shared" ref="J312" si="112">G312*I312</f>
        <v>661.23050000000001</v>
      </c>
    </row>
    <row r="313" spans="1:12" s="25" customFormat="1" ht="15" customHeight="1" x14ac:dyDescent="0.2">
      <c r="A313" s="73" t="s">
        <v>792</v>
      </c>
      <c r="B313" s="73" t="s">
        <v>235</v>
      </c>
      <c r="C313" s="73" t="s">
        <v>105</v>
      </c>
      <c r="D313" s="73" t="s">
        <v>793</v>
      </c>
      <c r="E313" s="73"/>
      <c r="F313" s="74" t="s">
        <v>47</v>
      </c>
      <c r="G313" s="75">
        <v>4.6900000000000004</v>
      </c>
      <c r="H313" s="76">
        <v>28.83</v>
      </c>
      <c r="I313" s="76">
        <f t="shared" si="111"/>
        <v>28.83</v>
      </c>
      <c r="J313" s="76">
        <f t="shared" ref="J313:J332" si="113">G313*I313</f>
        <v>135.21270000000001</v>
      </c>
    </row>
    <row r="314" spans="1:12" s="25" customFormat="1" ht="15" customHeight="1" x14ac:dyDescent="0.2">
      <c r="A314" s="73" t="s">
        <v>794</v>
      </c>
      <c r="B314" s="73" t="s">
        <v>241</v>
      </c>
      <c r="C314" s="73" t="s">
        <v>123</v>
      </c>
      <c r="D314" s="73" t="s">
        <v>242</v>
      </c>
      <c r="E314" s="73"/>
      <c r="F314" s="74" t="s">
        <v>47</v>
      </c>
      <c r="G314" s="75">
        <v>3.43</v>
      </c>
      <c r="H314" s="76">
        <v>28.83</v>
      </c>
      <c r="I314" s="76">
        <f t="shared" si="111"/>
        <v>28.83</v>
      </c>
      <c r="J314" s="76">
        <f t="shared" si="113"/>
        <v>98.886899999999997</v>
      </c>
    </row>
    <row r="315" spans="1:12" s="25" customFormat="1" ht="22.5" customHeight="1" x14ac:dyDescent="0.2">
      <c r="A315" s="73" t="s">
        <v>795</v>
      </c>
      <c r="B315" s="73" t="s">
        <v>561</v>
      </c>
      <c r="C315" s="73" t="s">
        <v>105</v>
      </c>
      <c r="D315" s="73" t="s">
        <v>572</v>
      </c>
      <c r="E315" s="73"/>
      <c r="F315" s="74" t="s">
        <v>45</v>
      </c>
      <c r="G315" s="75">
        <v>34.81</v>
      </c>
      <c r="H315" s="76">
        <v>10.49</v>
      </c>
      <c r="I315" s="76">
        <f t="shared" si="111"/>
        <v>10.49</v>
      </c>
      <c r="J315" s="76">
        <f t="shared" si="113"/>
        <v>365.15690000000001</v>
      </c>
    </row>
    <row r="316" spans="1:12" s="25" customFormat="1" ht="22.5" customHeight="1" x14ac:dyDescent="0.2">
      <c r="A316" s="73" t="s">
        <v>796</v>
      </c>
      <c r="B316" s="73" t="s">
        <v>249</v>
      </c>
      <c r="C316" s="73" t="s">
        <v>105</v>
      </c>
      <c r="D316" s="73" t="s">
        <v>69</v>
      </c>
      <c r="E316" s="73"/>
      <c r="F316" s="74" t="s">
        <v>45</v>
      </c>
      <c r="G316" s="75">
        <v>25.09</v>
      </c>
      <c r="H316" s="76">
        <v>25.15</v>
      </c>
      <c r="I316" s="76">
        <f t="shared" si="111"/>
        <v>25.15</v>
      </c>
      <c r="J316" s="76">
        <f t="shared" si="113"/>
        <v>631.01349999999991</v>
      </c>
    </row>
    <row r="317" spans="1:12" s="25" customFormat="1" ht="15" customHeight="1" x14ac:dyDescent="0.2">
      <c r="A317" s="73" t="s">
        <v>797</v>
      </c>
      <c r="B317" s="73" t="s">
        <v>251</v>
      </c>
      <c r="C317" s="73" t="s">
        <v>105</v>
      </c>
      <c r="D317" s="73" t="s">
        <v>252</v>
      </c>
      <c r="E317" s="73"/>
      <c r="F317" s="74" t="s">
        <v>45</v>
      </c>
      <c r="G317" s="75">
        <v>46.54</v>
      </c>
      <c r="H317" s="76">
        <v>51.28</v>
      </c>
      <c r="I317" s="76">
        <f t="shared" si="111"/>
        <v>51.28</v>
      </c>
      <c r="J317" s="76">
        <f t="shared" si="113"/>
        <v>2386.5711999999999</v>
      </c>
    </row>
    <row r="318" spans="1:12" s="25" customFormat="1" ht="45" customHeight="1" x14ac:dyDescent="0.2">
      <c r="A318" s="73" t="s">
        <v>798</v>
      </c>
      <c r="B318" s="73" t="s">
        <v>303</v>
      </c>
      <c r="C318" s="73" t="s">
        <v>105</v>
      </c>
      <c r="D318" s="73" t="s">
        <v>799</v>
      </c>
      <c r="E318" s="73"/>
      <c r="F318" s="74" t="s">
        <v>45</v>
      </c>
      <c r="G318" s="75">
        <v>10.5</v>
      </c>
      <c r="H318" s="76">
        <v>58.08</v>
      </c>
      <c r="I318" s="76">
        <f t="shared" si="111"/>
        <v>58.08</v>
      </c>
      <c r="J318" s="76">
        <f t="shared" si="113"/>
        <v>609.84</v>
      </c>
    </row>
    <row r="319" spans="1:12" s="25" customFormat="1" ht="30" customHeight="1" x14ac:dyDescent="0.2">
      <c r="A319" s="73" t="s">
        <v>800</v>
      </c>
      <c r="B319" s="73" t="s">
        <v>274</v>
      </c>
      <c r="C319" s="73" t="s">
        <v>105</v>
      </c>
      <c r="D319" s="73" t="s">
        <v>801</v>
      </c>
      <c r="E319" s="73"/>
      <c r="F319" s="74" t="s">
        <v>45</v>
      </c>
      <c r="G319" s="75">
        <v>20.05</v>
      </c>
      <c r="H319" s="76">
        <v>83.33</v>
      </c>
      <c r="I319" s="76">
        <f t="shared" si="111"/>
        <v>83.33</v>
      </c>
      <c r="J319" s="76">
        <f t="shared" si="113"/>
        <v>1670.7665</v>
      </c>
    </row>
    <row r="320" spans="1:12" s="25" customFormat="1" ht="15" customHeight="1" x14ac:dyDescent="0.2">
      <c r="A320" s="73" t="s">
        <v>802</v>
      </c>
      <c r="B320" s="73" t="s">
        <v>803</v>
      </c>
      <c r="C320" s="73" t="s">
        <v>123</v>
      </c>
      <c r="D320" s="73" t="s">
        <v>804</v>
      </c>
      <c r="E320" s="73"/>
      <c r="F320" s="74" t="s">
        <v>7</v>
      </c>
      <c r="G320" s="75">
        <v>1613.8</v>
      </c>
      <c r="H320" s="76">
        <v>10.63</v>
      </c>
      <c r="I320" s="76">
        <f t="shared" si="111"/>
        <v>10.63</v>
      </c>
      <c r="J320" s="76">
        <f t="shared" si="113"/>
        <v>17154.694</v>
      </c>
    </row>
    <row r="321" spans="1:10" s="25" customFormat="1" ht="15" customHeight="1" x14ac:dyDescent="0.2">
      <c r="A321" s="73" t="s">
        <v>805</v>
      </c>
      <c r="B321" s="73" t="s">
        <v>280</v>
      </c>
      <c r="C321" s="73" t="s">
        <v>123</v>
      </c>
      <c r="D321" s="73" t="s">
        <v>281</v>
      </c>
      <c r="E321" s="73"/>
      <c r="F321" s="74" t="s">
        <v>282</v>
      </c>
      <c r="G321" s="75">
        <v>13.58</v>
      </c>
      <c r="H321" s="76">
        <v>86.73</v>
      </c>
      <c r="I321" s="76">
        <f t="shared" si="111"/>
        <v>86.73</v>
      </c>
      <c r="J321" s="76">
        <f t="shared" si="113"/>
        <v>1177.7934</v>
      </c>
    </row>
    <row r="322" spans="1:10" s="25" customFormat="1" ht="22.5" customHeight="1" x14ac:dyDescent="0.2">
      <c r="A322" s="73" t="s">
        <v>806</v>
      </c>
      <c r="B322" s="73" t="s">
        <v>284</v>
      </c>
      <c r="C322" s="73" t="s">
        <v>123</v>
      </c>
      <c r="D322" s="73" t="s">
        <v>285</v>
      </c>
      <c r="E322" s="73"/>
      <c r="F322" s="74" t="s">
        <v>282</v>
      </c>
      <c r="G322" s="75">
        <v>13.58</v>
      </c>
      <c r="H322" s="76">
        <v>12.61</v>
      </c>
      <c r="I322" s="76">
        <f t="shared" si="111"/>
        <v>12.61</v>
      </c>
      <c r="J322" s="76">
        <f t="shared" si="113"/>
        <v>171.24379999999999</v>
      </c>
    </row>
    <row r="323" spans="1:10" s="25" customFormat="1" ht="22.5" customHeight="1" x14ac:dyDescent="0.2">
      <c r="A323" s="73" t="s">
        <v>807</v>
      </c>
      <c r="B323" s="73" t="s">
        <v>257</v>
      </c>
      <c r="C323" s="73" t="s">
        <v>123</v>
      </c>
      <c r="D323" s="73" t="s">
        <v>258</v>
      </c>
      <c r="E323" s="73"/>
      <c r="F323" s="74" t="s">
        <v>47</v>
      </c>
      <c r="G323" s="75">
        <v>8.5399999999999991</v>
      </c>
      <c r="H323" s="76">
        <v>451.29</v>
      </c>
      <c r="I323" s="76">
        <f t="shared" si="111"/>
        <v>451.29</v>
      </c>
      <c r="J323" s="76">
        <f t="shared" si="113"/>
        <v>3854.0165999999999</v>
      </c>
    </row>
    <row r="324" spans="1:10" s="25" customFormat="1" ht="37.5" customHeight="1" x14ac:dyDescent="0.2">
      <c r="A324" s="73" t="s">
        <v>808</v>
      </c>
      <c r="B324" s="73" t="s">
        <v>270</v>
      </c>
      <c r="C324" s="73" t="s">
        <v>123</v>
      </c>
      <c r="D324" s="73" t="s">
        <v>809</v>
      </c>
      <c r="E324" s="73"/>
      <c r="F324" s="74" t="s">
        <v>272</v>
      </c>
      <c r="G324" s="75">
        <v>0.52</v>
      </c>
      <c r="H324" s="76">
        <v>470.17</v>
      </c>
      <c r="I324" s="76">
        <f t="shared" si="111"/>
        <v>470.17</v>
      </c>
      <c r="J324" s="76">
        <f t="shared" si="113"/>
        <v>244.48840000000001</v>
      </c>
    </row>
    <row r="325" spans="1:10" s="25" customFormat="1" ht="37.5" customHeight="1" x14ac:dyDescent="0.2">
      <c r="A325" s="73" t="s">
        <v>810</v>
      </c>
      <c r="B325" s="73" t="s">
        <v>287</v>
      </c>
      <c r="C325" s="73" t="s">
        <v>123</v>
      </c>
      <c r="D325" s="73" t="s">
        <v>288</v>
      </c>
      <c r="E325" s="73"/>
      <c r="F325" s="74" t="s">
        <v>272</v>
      </c>
      <c r="G325" s="75">
        <v>1.93</v>
      </c>
      <c r="H325" s="76">
        <v>468.73</v>
      </c>
      <c r="I325" s="76">
        <f t="shared" si="111"/>
        <v>468.73</v>
      </c>
      <c r="J325" s="76">
        <f t="shared" si="113"/>
        <v>904.64890000000003</v>
      </c>
    </row>
    <row r="326" spans="1:10" s="25" customFormat="1" ht="37.5" customHeight="1" x14ac:dyDescent="0.2">
      <c r="A326" s="73" t="s">
        <v>811</v>
      </c>
      <c r="B326" s="73" t="s">
        <v>812</v>
      </c>
      <c r="C326" s="73" t="s">
        <v>123</v>
      </c>
      <c r="D326" s="73" t="s">
        <v>813</v>
      </c>
      <c r="E326" s="73"/>
      <c r="F326" s="74" t="s">
        <v>47</v>
      </c>
      <c r="G326" s="75">
        <v>12.21</v>
      </c>
      <c r="H326" s="76">
        <v>533.91999999999996</v>
      </c>
      <c r="I326" s="76">
        <f t="shared" si="111"/>
        <v>533.91999999999996</v>
      </c>
      <c r="J326" s="76">
        <f t="shared" si="113"/>
        <v>6519.1632</v>
      </c>
    </row>
    <row r="327" spans="1:10" s="25" customFormat="1" ht="22.5" customHeight="1" x14ac:dyDescent="0.2">
      <c r="A327" s="73" t="s">
        <v>814</v>
      </c>
      <c r="B327" s="73" t="s">
        <v>374</v>
      </c>
      <c r="C327" s="73" t="s">
        <v>123</v>
      </c>
      <c r="D327" s="73" t="s">
        <v>375</v>
      </c>
      <c r="E327" s="73"/>
      <c r="F327" s="74" t="s">
        <v>282</v>
      </c>
      <c r="G327" s="75">
        <v>71.19</v>
      </c>
      <c r="H327" s="76">
        <v>69.5</v>
      </c>
      <c r="I327" s="76">
        <f t="shared" si="111"/>
        <v>69.5</v>
      </c>
      <c r="J327" s="76">
        <f t="shared" si="113"/>
        <v>4947.7049999999999</v>
      </c>
    </row>
    <row r="328" spans="1:10" s="25" customFormat="1" ht="52.5" customHeight="1" x14ac:dyDescent="0.2">
      <c r="A328" s="73" t="s">
        <v>815</v>
      </c>
      <c r="B328" s="73" t="s">
        <v>816</v>
      </c>
      <c r="C328" s="73" t="s">
        <v>105</v>
      </c>
      <c r="D328" s="73" t="s">
        <v>817</v>
      </c>
      <c r="E328" s="73"/>
      <c r="F328" s="74" t="s">
        <v>45</v>
      </c>
      <c r="G328" s="75">
        <v>3.18</v>
      </c>
      <c r="H328" s="76">
        <v>77.209999999999994</v>
      </c>
      <c r="I328" s="76">
        <f t="shared" si="111"/>
        <v>77.209999999999994</v>
      </c>
      <c r="J328" s="76">
        <f t="shared" si="113"/>
        <v>245.52779999999998</v>
      </c>
    </row>
    <row r="329" spans="1:10" s="25" customFormat="1" ht="15" customHeight="1" x14ac:dyDescent="0.2">
      <c r="A329" s="73" t="s">
        <v>818</v>
      </c>
      <c r="B329" s="73" t="s">
        <v>383</v>
      </c>
      <c r="C329" s="73" t="s">
        <v>105</v>
      </c>
      <c r="D329" s="73" t="s">
        <v>384</v>
      </c>
      <c r="E329" s="73"/>
      <c r="F329" s="74" t="s">
        <v>10</v>
      </c>
      <c r="G329" s="75">
        <v>4.5999999999999996</v>
      </c>
      <c r="H329" s="76">
        <v>26.91</v>
      </c>
      <c r="I329" s="76">
        <f t="shared" si="111"/>
        <v>26.91</v>
      </c>
      <c r="J329" s="76">
        <f t="shared" si="113"/>
        <v>123.78599999999999</v>
      </c>
    </row>
    <row r="330" spans="1:10" s="25" customFormat="1" ht="22.5" customHeight="1" x14ac:dyDescent="0.2">
      <c r="A330" s="73" t="s">
        <v>819</v>
      </c>
      <c r="B330" s="73" t="s">
        <v>820</v>
      </c>
      <c r="C330" s="73" t="s">
        <v>105</v>
      </c>
      <c r="D330" s="73" t="s">
        <v>821</v>
      </c>
      <c r="E330" s="73"/>
      <c r="F330" s="74" t="s">
        <v>10</v>
      </c>
      <c r="G330" s="75">
        <v>6.1</v>
      </c>
      <c r="H330" s="76">
        <v>74.84</v>
      </c>
      <c r="I330" s="76">
        <f t="shared" si="111"/>
        <v>74.84</v>
      </c>
      <c r="J330" s="76">
        <f t="shared" si="113"/>
        <v>456.524</v>
      </c>
    </row>
    <row r="331" spans="1:10" s="25" customFormat="1" ht="22.5" customHeight="1" x14ac:dyDescent="0.2">
      <c r="A331" s="73" t="s">
        <v>822</v>
      </c>
      <c r="B331" s="73" t="s">
        <v>823</v>
      </c>
      <c r="C331" s="73" t="s">
        <v>105</v>
      </c>
      <c r="D331" s="73" t="s">
        <v>824</v>
      </c>
      <c r="E331" s="73"/>
      <c r="F331" s="74" t="s">
        <v>10</v>
      </c>
      <c r="G331" s="75">
        <v>6.1</v>
      </c>
      <c r="H331" s="76">
        <v>70.400000000000006</v>
      </c>
      <c r="I331" s="76">
        <f t="shared" si="111"/>
        <v>70.400000000000006</v>
      </c>
      <c r="J331" s="76">
        <f t="shared" si="113"/>
        <v>429.44</v>
      </c>
    </row>
    <row r="332" spans="1:10" s="25" customFormat="1" ht="15" customHeight="1" x14ac:dyDescent="0.2">
      <c r="A332" s="73" t="s">
        <v>825</v>
      </c>
      <c r="B332" s="73" t="s">
        <v>398</v>
      </c>
      <c r="C332" s="73" t="s">
        <v>105</v>
      </c>
      <c r="D332" s="73" t="s">
        <v>826</v>
      </c>
      <c r="E332" s="73"/>
      <c r="F332" s="74" t="s">
        <v>10</v>
      </c>
      <c r="G332" s="75">
        <v>21.2</v>
      </c>
      <c r="H332" s="76">
        <v>48.42</v>
      </c>
      <c r="I332" s="76">
        <f t="shared" si="111"/>
        <v>48.42</v>
      </c>
      <c r="J332" s="76">
        <f t="shared" si="113"/>
        <v>1026.5039999999999</v>
      </c>
    </row>
    <row r="333" spans="1:10" s="25" customFormat="1" ht="15" customHeight="1" x14ac:dyDescent="0.2">
      <c r="A333" s="22" t="s">
        <v>827</v>
      </c>
      <c r="B333" s="22"/>
      <c r="C333" s="22"/>
      <c r="D333" s="22" t="s">
        <v>828</v>
      </c>
      <c r="E333" s="22"/>
      <c r="F333" s="22"/>
      <c r="G333" s="23"/>
      <c r="H333" s="24"/>
      <c r="I333" s="24"/>
      <c r="J333" s="68">
        <f>SUM(J334:J364)</f>
        <v>23120.513399999993</v>
      </c>
    </row>
    <row r="334" spans="1:10" s="25" customFormat="1" ht="37.5" customHeight="1" x14ac:dyDescent="0.2">
      <c r="A334" s="73" t="s">
        <v>829</v>
      </c>
      <c r="B334" s="73" t="s">
        <v>410</v>
      </c>
      <c r="C334" s="73" t="s">
        <v>105</v>
      </c>
      <c r="D334" s="73" t="s">
        <v>411</v>
      </c>
      <c r="E334" s="73"/>
      <c r="F334" s="74" t="s">
        <v>45</v>
      </c>
      <c r="G334" s="75">
        <v>79.62</v>
      </c>
      <c r="H334" s="76">
        <v>3.69</v>
      </c>
      <c r="I334" s="76">
        <f t="shared" si="111"/>
        <v>3.69</v>
      </c>
      <c r="J334" s="76">
        <f t="shared" ref="J334" si="114">G334*I334</f>
        <v>293.7978</v>
      </c>
    </row>
    <row r="335" spans="1:10" s="25" customFormat="1" ht="37.5" customHeight="1" x14ac:dyDescent="0.2">
      <c r="A335" s="73" t="s">
        <v>830</v>
      </c>
      <c r="B335" s="73" t="s">
        <v>424</v>
      </c>
      <c r="C335" s="73" t="s">
        <v>123</v>
      </c>
      <c r="D335" s="73" t="s">
        <v>425</v>
      </c>
      <c r="E335" s="73"/>
      <c r="F335" s="74" t="s">
        <v>282</v>
      </c>
      <c r="G335" s="75">
        <v>128.74</v>
      </c>
      <c r="H335" s="76">
        <v>6.65</v>
      </c>
      <c r="I335" s="76">
        <f t="shared" si="111"/>
        <v>6.65</v>
      </c>
      <c r="J335" s="76">
        <f t="shared" ref="J335:J364" si="115">G335*I335</f>
        <v>856.12100000000009</v>
      </c>
    </row>
    <row r="336" spans="1:10" s="25" customFormat="1" ht="52.5" customHeight="1" x14ac:dyDescent="0.2">
      <c r="A336" s="73" t="s">
        <v>831</v>
      </c>
      <c r="B336" s="73" t="s">
        <v>413</v>
      </c>
      <c r="C336" s="73" t="s">
        <v>105</v>
      </c>
      <c r="D336" s="73" t="s">
        <v>414</v>
      </c>
      <c r="E336" s="73"/>
      <c r="F336" s="74" t="s">
        <v>45</v>
      </c>
      <c r="G336" s="75">
        <v>79.62</v>
      </c>
      <c r="H336" s="76">
        <v>34.869999999999997</v>
      </c>
      <c r="I336" s="76">
        <f t="shared" si="111"/>
        <v>34.869999999999997</v>
      </c>
      <c r="J336" s="76">
        <f t="shared" si="115"/>
        <v>2776.3494000000001</v>
      </c>
    </row>
    <row r="337" spans="1:10" s="25" customFormat="1" ht="45" customHeight="1" x14ac:dyDescent="0.2">
      <c r="A337" s="73" t="s">
        <v>832</v>
      </c>
      <c r="B337" s="73" t="s">
        <v>427</v>
      </c>
      <c r="C337" s="73" t="s">
        <v>123</v>
      </c>
      <c r="D337" s="73" t="s">
        <v>833</v>
      </c>
      <c r="E337" s="73"/>
      <c r="F337" s="74" t="s">
        <v>282</v>
      </c>
      <c r="G337" s="75">
        <v>128.74</v>
      </c>
      <c r="H337" s="76">
        <v>39.58</v>
      </c>
      <c r="I337" s="76">
        <f t="shared" si="111"/>
        <v>39.58</v>
      </c>
      <c r="J337" s="76">
        <f t="shared" si="115"/>
        <v>5095.5291999999999</v>
      </c>
    </row>
    <row r="338" spans="1:10" s="25" customFormat="1" ht="22.5" customHeight="1" x14ac:dyDescent="0.2">
      <c r="A338" s="73" t="s">
        <v>834</v>
      </c>
      <c r="B338" s="73" t="s">
        <v>483</v>
      </c>
      <c r="C338" s="73" t="s">
        <v>123</v>
      </c>
      <c r="D338" s="73" t="s">
        <v>484</v>
      </c>
      <c r="E338" s="73"/>
      <c r="F338" s="74" t="s">
        <v>45</v>
      </c>
      <c r="G338" s="75">
        <v>14.85</v>
      </c>
      <c r="H338" s="76">
        <v>46.81</v>
      </c>
      <c r="I338" s="76">
        <f t="shared" si="111"/>
        <v>46.81</v>
      </c>
      <c r="J338" s="76">
        <f t="shared" si="115"/>
        <v>695.12850000000003</v>
      </c>
    </row>
    <row r="339" spans="1:10" s="25" customFormat="1" ht="37.5" customHeight="1" x14ac:dyDescent="0.2">
      <c r="A339" s="73" t="s">
        <v>835</v>
      </c>
      <c r="B339" s="73" t="s">
        <v>493</v>
      </c>
      <c r="C339" s="73" t="s">
        <v>123</v>
      </c>
      <c r="D339" s="73" t="s">
        <v>494</v>
      </c>
      <c r="E339" s="73"/>
      <c r="F339" s="74" t="s">
        <v>282</v>
      </c>
      <c r="G339" s="75">
        <v>23.7</v>
      </c>
      <c r="H339" s="76">
        <v>82.76</v>
      </c>
      <c r="I339" s="76">
        <f t="shared" si="111"/>
        <v>82.76</v>
      </c>
      <c r="J339" s="76">
        <f t="shared" si="115"/>
        <v>1961.412</v>
      </c>
    </row>
    <row r="340" spans="1:10" s="25" customFormat="1" ht="37.5" customHeight="1" x14ac:dyDescent="0.2">
      <c r="A340" s="73" t="s">
        <v>836</v>
      </c>
      <c r="B340" s="73" t="s">
        <v>496</v>
      </c>
      <c r="C340" s="73" t="s">
        <v>123</v>
      </c>
      <c r="D340" s="73" t="s">
        <v>497</v>
      </c>
      <c r="E340" s="73"/>
      <c r="F340" s="74" t="s">
        <v>282</v>
      </c>
      <c r="G340" s="75">
        <v>8.6999999999999993</v>
      </c>
      <c r="H340" s="76">
        <v>87.92</v>
      </c>
      <c r="I340" s="76">
        <f t="shared" si="111"/>
        <v>87.92</v>
      </c>
      <c r="J340" s="76">
        <f t="shared" si="115"/>
        <v>764.904</v>
      </c>
    </row>
    <row r="341" spans="1:10" s="25" customFormat="1" ht="37.5" customHeight="1" x14ac:dyDescent="0.2">
      <c r="A341" s="73" t="s">
        <v>837</v>
      </c>
      <c r="B341" s="73" t="s">
        <v>838</v>
      </c>
      <c r="C341" s="73" t="s">
        <v>105</v>
      </c>
      <c r="D341" s="73" t="s">
        <v>839</v>
      </c>
      <c r="E341" s="73"/>
      <c r="F341" s="74" t="s">
        <v>45</v>
      </c>
      <c r="G341" s="75">
        <v>8.66</v>
      </c>
      <c r="H341" s="76">
        <v>30.42</v>
      </c>
      <c r="I341" s="76">
        <f t="shared" si="111"/>
        <v>30.42</v>
      </c>
      <c r="J341" s="76">
        <f t="shared" si="115"/>
        <v>263.43720000000002</v>
      </c>
    </row>
    <row r="342" spans="1:10" s="25" customFormat="1" ht="37.5" customHeight="1" x14ac:dyDescent="0.2">
      <c r="A342" s="73" t="s">
        <v>840</v>
      </c>
      <c r="B342" s="73" t="s">
        <v>536</v>
      </c>
      <c r="C342" s="73" t="s">
        <v>105</v>
      </c>
      <c r="D342" s="73" t="s">
        <v>841</v>
      </c>
      <c r="E342" s="73"/>
      <c r="F342" s="74" t="s">
        <v>45</v>
      </c>
      <c r="G342" s="75">
        <v>2.38</v>
      </c>
      <c r="H342" s="76">
        <v>40.76</v>
      </c>
      <c r="I342" s="76">
        <f t="shared" si="111"/>
        <v>40.76</v>
      </c>
      <c r="J342" s="76">
        <f t="shared" si="115"/>
        <v>97.008799999999994</v>
      </c>
    </row>
    <row r="343" spans="1:10" s="25" customFormat="1" ht="30" customHeight="1" x14ac:dyDescent="0.2">
      <c r="A343" s="73" t="s">
        <v>842</v>
      </c>
      <c r="B343" s="73" t="s">
        <v>540</v>
      </c>
      <c r="C343" s="73" t="s">
        <v>105</v>
      </c>
      <c r="D343" s="73" t="s">
        <v>843</v>
      </c>
      <c r="E343" s="73"/>
      <c r="F343" s="74" t="s">
        <v>45</v>
      </c>
      <c r="G343" s="75">
        <v>8.66</v>
      </c>
      <c r="H343" s="76">
        <v>104.49</v>
      </c>
      <c r="I343" s="76">
        <f t="shared" si="111"/>
        <v>104.49</v>
      </c>
      <c r="J343" s="76">
        <f t="shared" si="115"/>
        <v>904.88339999999994</v>
      </c>
    </row>
    <row r="344" spans="1:10" s="25" customFormat="1" ht="45" customHeight="1" x14ac:dyDescent="0.2">
      <c r="A344" s="73" t="s">
        <v>844</v>
      </c>
      <c r="B344" s="73" t="s">
        <v>544</v>
      </c>
      <c r="C344" s="73" t="s">
        <v>105</v>
      </c>
      <c r="D344" s="73" t="s">
        <v>845</v>
      </c>
      <c r="E344" s="73"/>
      <c r="F344" s="74" t="s">
        <v>45</v>
      </c>
      <c r="G344" s="75">
        <v>2.38</v>
      </c>
      <c r="H344" s="76">
        <v>36.700000000000003</v>
      </c>
      <c r="I344" s="76">
        <f t="shared" si="111"/>
        <v>36.700000000000003</v>
      </c>
      <c r="J344" s="76">
        <f t="shared" si="115"/>
        <v>87.346000000000004</v>
      </c>
    </row>
    <row r="345" spans="1:10" s="25" customFormat="1" ht="30" customHeight="1" x14ac:dyDescent="0.2">
      <c r="A345" s="73" t="s">
        <v>846</v>
      </c>
      <c r="B345" s="73" t="s">
        <v>847</v>
      </c>
      <c r="C345" s="73" t="s">
        <v>105</v>
      </c>
      <c r="D345" s="73" t="s">
        <v>848</v>
      </c>
      <c r="E345" s="73"/>
      <c r="F345" s="74" t="s">
        <v>45</v>
      </c>
      <c r="G345" s="75">
        <v>6.09</v>
      </c>
      <c r="H345" s="76">
        <v>53.33</v>
      </c>
      <c r="I345" s="76">
        <f t="shared" si="111"/>
        <v>53.33</v>
      </c>
      <c r="J345" s="76">
        <f t="shared" si="115"/>
        <v>324.77969999999999</v>
      </c>
    </row>
    <row r="346" spans="1:10" s="25" customFormat="1" ht="37.5" customHeight="1" x14ac:dyDescent="0.2">
      <c r="A346" s="73" t="s">
        <v>849</v>
      </c>
      <c r="B346" s="73" t="s">
        <v>554</v>
      </c>
      <c r="C346" s="73" t="s">
        <v>123</v>
      </c>
      <c r="D346" s="73" t="s">
        <v>850</v>
      </c>
      <c r="E346" s="73"/>
      <c r="F346" s="74" t="s">
        <v>10</v>
      </c>
      <c r="G346" s="75">
        <v>2.95</v>
      </c>
      <c r="H346" s="76">
        <v>76.56</v>
      </c>
      <c r="I346" s="76">
        <f t="shared" si="111"/>
        <v>76.56</v>
      </c>
      <c r="J346" s="76">
        <f t="shared" si="115"/>
        <v>225.85200000000003</v>
      </c>
    </row>
    <row r="347" spans="1:10" s="25" customFormat="1" ht="22.5" customHeight="1" x14ac:dyDescent="0.2">
      <c r="A347" s="73" t="s">
        <v>851</v>
      </c>
      <c r="B347" s="73" t="s">
        <v>466</v>
      </c>
      <c r="C347" s="73" t="s">
        <v>114</v>
      </c>
      <c r="D347" s="73" t="s">
        <v>852</v>
      </c>
      <c r="E347" s="73"/>
      <c r="F347" s="74" t="s">
        <v>53</v>
      </c>
      <c r="G347" s="75">
        <v>37.130000000000003</v>
      </c>
      <c r="H347" s="76">
        <v>70.97</v>
      </c>
      <c r="I347" s="76">
        <f t="shared" si="111"/>
        <v>70.97</v>
      </c>
      <c r="J347" s="76">
        <f t="shared" si="115"/>
        <v>2635.1161000000002</v>
      </c>
    </row>
    <row r="348" spans="1:10" s="25" customFormat="1" ht="15" customHeight="1" x14ac:dyDescent="0.2">
      <c r="A348" s="73" t="s">
        <v>853</v>
      </c>
      <c r="B348" s="73" t="s">
        <v>469</v>
      </c>
      <c r="C348" s="73" t="s">
        <v>114</v>
      </c>
      <c r="D348" s="73" t="s">
        <v>854</v>
      </c>
      <c r="E348" s="73"/>
      <c r="F348" s="74" t="s">
        <v>53</v>
      </c>
      <c r="G348" s="75">
        <v>5.59</v>
      </c>
      <c r="H348" s="76">
        <v>63.53</v>
      </c>
      <c r="I348" s="76">
        <f t="shared" si="111"/>
        <v>63.53</v>
      </c>
      <c r="J348" s="76">
        <f t="shared" si="115"/>
        <v>355.1327</v>
      </c>
    </row>
    <row r="349" spans="1:10" s="25" customFormat="1" ht="22.5" customHeight="1" x14ac:dyDescent="0.2">
      <c r="A349" s="73" t="s">
        <v>855</v>
      </c>
      <c r="B349" s="73" t="s">
        <v>677</v>
      </c>
      <c r="C349" s="73" t="s">
        <v>105</v>
      </c>
      <c r="D349" s="73" t="s">
        <v>856</v>
      </c>
      <c r="E349" s="73"/>
      <c r="F349" s="74" t="s">
        <v>45</v>
      </c>
      <c r="G349" s="75">
        <v>2.38</v>
      </c>
      <c r="H349" s="76">
        <v>32.07</v>
      </c>
      <c r="I349" s="76">
        <f t="shared" si="111"/>
        <v>32.07</v>
      </c>
      <c r="J349" s="76">
        <f t="shared" si="115"/>
        <v>76.326599999999999</v>
      </c>
    </row>
    <row r="350" spans="1:10" s="25" customFormat="1" ht="30" customHeight="1" x14ac:dyDescent="0.2">
      <c r="A350" s="73" t="s">
        <v>857</v>
      </c>
      <c r="B350" s="73" t="s">
        <v>680</v>
      </c>
      <c r="C350" s="73" t="s">
        <v>114</v>
      </c>
      <c r="D350" s="73" t="s">
        <v>858</v>
      </c>
      <c r="E350" s="73"/>
      <c r="F350" s="74" t="s">
        <v>45</v>
      </c>
      <c r="G350" s="75">
        <v>8.66</v>
      </c>
      <c r="H350" s="76">
        <v>93.62</v>
      </c>
      <c r="I350" s="76">
        <f t="shared" si="111"/>
        <v>93.62</v>
      </c>
      <c r="J350" s="76">
        <f t="shared" si="115"/>
        <v>810.74920000000009</v>
      </c>
    </row>
    <row r="351" spans="1:10" s="25" customFormat="1" ht="15" customHeight="1" x14ac:dyDescent="0.2">
      <c r="A351" s="73" t="s">
        <v>859</v>
      </c>
      <c r="B351" s="73" t="s">
        <v>670</v>
      </c>
      <c r="C351" s="73" t="s">
        <v>105</v>
      </c>
      <c r="D351" s="73" t="s">
        <v>860</v>
      </c>
      <c r="E351" s="73"/>
      <c r="F351" s="74" t="s">
        <v>10</v>
      </c>
      <c r="G351" s="75">
        <v>11.81</v>
      </c>
      <c r="H351" s="76">
        <v>17.850000000000001</v>
      </c>
      <c r="I351" s="76">
        <f t="shared" si="111"/>
        <v>17.850000000000001</v>
      </c>
      <c r="J351" s="76">
        <f t="shared" si="115"/>
        <v>210.80850000000004</v>
      </c>
    </row>
    <row r="352" spans="1:10" s="25" customFormat="1" ht="22.5" customHeight="1" x14ac:dyDescent="0.2">
      <c r="A352" s="73" t="s">
        <v>861</v>
      </c>
      <c r="B352" s="73" t="s">
        <v>703</v>
      </c>
      <c r="C352" s="73" t="s">
        <v>105</v>
      </c>
      <c r="D352" s="73" t="s">
        <v>862</v>
      </c>
      <c r="E352" s="73"/>
      <c r="F352" s="74" t="s">
        <v>45</v>
      </c>
      <c r="G352" s="75">
        <v>61.19</v>
      </c>
      <c r="H352" s="76">
        <v>2.46</v>
      </c>
      <c r="I352" s="76">
        <f t="shared" si="111"/>
        <v>2.46</v>
      </c>
      <c r="J352" s="76">
        <f t="shared" si="115"/>
        <v>150.5274</v>
      </c>
    </row>
    <row r="353" spans="1:10" s="25" customFormat="1" ht="33.75" x14ac:dyDescent="0.2">
      <c r="A353" s="73" t="s">
        <v>863</v>
      </c>
      <c r="B353" s="73" t="s">
        <v>706</v>
      </c>
      <c r="C353" s="73" t="s">
        <v>123</v>
      </c>
      <c r="D353" s="73" t="s">
        <v>864</v>
      </c>
      <c r="E353" s="73"/>
      <c r="F353" s="74" t="s">
        <v>45</v>
      </c>
      <c r="G353" s="75">
        <v>31.61</v>
      </c>
      <c r="H353" s="76">
        <v>16.09</v>
      </c>
      <c r="I353" s="76">
        <f t="shared" si="111"/>
        <v>16.09</v>
      </c>
      <c r="J353" s="76">
        <f t="shared" si="115"/>
        <v>508.60489999999999</v>
      </c>
    </row>
    <row r="354" spans="1:10" s="25" customFormat="1" ht="30" customHeight="1" x14ac:dyDescent="0.2">
      <c r="A354" s="73" t="s">
        <v>865</v>
      </c>
      <c r="B354" s="73" t="s">
        <v>709</v>
      </c>
      <c r="C354" s="73" t="s">
        <v>105</v>
      </c>
      <c r="D354" s="73" t="s">
        <v>866</v>
      </c>
      <c r="E354" s="73"/>
      <c r="F354" s="74" t="s">
        <v>45</v>
      </c>
      <c r="G354" s="75">
        <v>61.19</v>
      </c>
      <c r="H354" s="76">
        <v>12.2</v>
      </c>
      <c r="I354" s="76">
        <f t="shared" si="111"/>
        <v>12.2</v>
      </c>
      <c r="J354" s="76">
        <f t="shared" si="115"/>
        <v>746.51799999999992</v>
      </c>
    </row>
    <row r="355" spans="1:10" s="25" customFormat="1" ht="22.5" customHeight="1" x14ac:dyDescent="0.2">
      <c r="A355" s="73" t="s">
        <v>867</v>
      </c>
      <c r="B355" s="73" t="s">
        <v>711</v>
      </c>
      <c r="C355" s="73" t="s">
        <v>105</v>
      </c>
      <c r="D355" s="73" t="s">
        <v>868</v>
      </c>
      <c r="E355" s="73"/>
      <c r="F355" s="74" t="s">
        <v>45</v>
      </c>
      <c r="G355" s="75">
        <v>2.38</v>
      </c>
      <c r="H355" s="76">
        <v>2.86</v>
      </c>
      <c r="I355" s="76">
        <f t="shared" si="111"/>
        <v>2.86</v>
      </c>
      <c r="J355" s="76">
        <f t="shared" si="115"/>
        <v>6.8067999999999991</v>
      </c>
    </row>
    <row r="356" spans="1:10" s="25" customFormat="1" ht="22.5" customHeight="1" x14ac:dyDescent="0.2">
      <c r="A356" s="73" t="s">
        <v>869</v>
      </c>
      <c r="B356" s="73" t="s">
        <v>870</v>
      </c>
      <c r="C356" s="73" t="s">
        <v>105</v>
      </c>
      <c r="D356" s="73" t="s">
        <v>871</v>
      </c>
      <c r="E356" s="73"/>
      <c r="F356" s="74" t="s">
        <v>45</v>
      </c>
      <c r="G356" s="75">
        <v>2.38</v>
      </c>
      <c r="H356" s="76">
        <v>24.6</v>
      </c>
      <c r="I356" s="76">
        <f t="shared" si="111"/>
        <v>24.6</v>
      </c>
      <c r="J356" s="76">
        <f t="shared" si="115"/>
        <v>58.548000000000002</v>
      </c>
    </row>
    <row r="357" spans="1:10" s="25" customFormat="1" ht="22.5" customHeight="1" x14ac:dyDescent="0.2">
      <c r="A357" s="73" t="s">
        <v>872</v>
      </c>
      <c r="B357" s="73" t="s">
        <v>717</v>
      </c>
      <c r="C357" s="73" t="s">
        <v>105</v>
      </c>
      <c r="D357" s="73" t="s">
        <v>873</v>
      </c>
      <c r="E357" s="73"/>
      <c r="F357" s="74" t="s">
        <v>45</v>
      </c>
      <c r="G357" s="75">
        <v>2.38</v>
      </c>
      <c r="H357" s="76">
        <v>14</v>
      </c>
      <c r="I357" s="76">
        <f t="shared" si="111"/>
        <v>14</v>
      </c>
      <c r="J357" s="76">
        <f t="shared" si="115"/>
        <v>33.32</v>
      </c>
    </row>
    <row r="358" spans="1:10" s="25" customFormat="1" ht="22.5" customHeight="1" x14ac:dyDescent="0.2">
      <c r="A358" s="73" t="s">
        <v>874</v>
      </c>
      <c r="B358" s="73" t="s">
        <v>720</v>
      </c>
      <c r="C358" s="73" t="s">
        <v>105</v>
      </c>
      <c r="D358" s="73" t="s">
        <v>875</v>
      </c>
      <c r="E358" s="73"/>
      <c r="F358" s="74" t="s">
        <v>45</v>
      </c>
      <c r="G358" s="75">
        <v>2.2200000000000002</v>
      </c>
      <c r="H358" s="76">
        <v>24.73</v>
      </c>
      <c r="I358" s="76">
        <f t="shared" si="111"/>
        <v>24.73</v>
      </c>
      <c r="J358" s="76">
        <f t="shared" si="115"/>
        <v>54.900600000000004</v>
      </c>
    </row>
    <row r="359" spans="1:10" s="25" customFormat="1" ht="22.5" customHeight="1" x14ac:dyDescent="0.2">
      <c r="A359" s="73" t="s">
        <v>876</v>
      </c>
      <c r="B359" s="73" t="s">
        <v>734</v>
      </c>
      <c r="C359" s="73" t="s">
        <v>105</v>
      </c>
      <c r="D359" s="73" t="s">
        <v>735</v>
      </c>
      <c r="E359" s="73"/>
      <c r="F359" s="74" t="s">
        <v>45</v>
      </c>
      <c r="G359" s="75">
        <v>2.7</v>
      </c>
      <c r="H359" s="76">
        <v>42.44</v>
      </c>
      <c r="I359" s="76">
        <f t="shared" si="111"/>
        <v>42.44</v>
      </c>
      <c r="J359" s="76">
        <f t="shared" si="115"/>
        <v>114.58800000000001</v>
      </c>
    </row>
    <row r="360" spans="1:10" s="25" customFormat="1" ht="30" customHeight="1" x14ac:dyDescent="0.2">
      <c r="A360" s="73" t="s">
        <v>877</v>
      </c>
      <c r="B360" s="73" t="s">
        <v>486</v>
      </c>
      <c r="C360" s="73" t="s">
        <v>123</v>
      </c>
      <c r="D360" s="73" t="s">
        <v>878</v>
      </c>
      <c r="E360" s="73"/>
      <c r="F360" s="74" t="s">
        <v>45</v>
      </c>
      <c r="G360" s="75">
        <v>2.71</v>
      </c>
      <c r="H360" s="76">
        <v>53.52</v>
      </c>
      <c r="I360" s="76">
        <f t="shared" si="111"/>
        <v>53.52</v>
      </c>
      <c r="J360" s="76">
        <f t="shared" si="115"/>
        <v>145.03919999999999</v>
      </c>
    </row>
    <row r="361" spans="1:10" s="25" customFormat="1" ht="37.5" customHeight="1" x14ac:dyDescent="0.2">
      <c r="A361" s="73" t="s">
        <v>879</v>
      </c>
      <c r="B361" s="73" t="s">
        <v>880</v>
      </c>
      <c r="C361" s="73" t="s">
        <v>105</v>
      </c>
      <c r="D361" s="73" t="s">
        <v>881</v>
      </c>
      <c r="E361" s="73"/>
      <c r="F361" s="74" t="s">
        <v>45</v>
      </c>
      <c r="G361" s="75">
        <v>93.2</v>
      </c>
      <c r="H361" s="76">
        <v>16.48</v>
      </c>
      <c r="I361" s="76">
        <f t="shared" si="111"/>
        <v>16.48</v>
      </c>
      <c r="J361" s="76">
        <f t="shared" si="115"/>
        <v>1535.9360000000001</v>
      </c>
    </row>
    <row r="362" spans="1:10" s="25" customFormat="1" ht="30" customHeight="1" x14ac:dyDescent="0.2">
      <c r="A362" s="73" t="s">
        <v>882</v>
      </c>
      <c r="B362" s="73" t="s">
        <v>726</v>
      </c>
      <c r="C362" s="73" t="s">
        <v>105</v>
      </c>
      <c r="D362" s="73" t="s">
        <v>883</v>
      </c>
      <c r="E362" s="73"/>
      <c r="F362" s="74" t="s">
        <v>45</v>
      </c>
      <c r="G362" s="75">
        <v>93.2</v>
      </c>
      <c r="H362" s="76">
        <v>2.85</v>
      </c>
      <c r="I362" s="76">
        <f t="shared" si="111"/>
        <v>2.85</v>
      </c>
      <c r="J362" s="76">
        <f t="shared" si="115"/>
        <v>265.62</v>
      </c>
    </row>
    <row r="363" spans="1:10" s="25" customFormat="1" ht="15" customHeight="1" x14ac:dyDescent="0.2">
      <c r="A363" s="73" t="s">
        <v>884</v>
      </c>
      <c r="B363" s="73" t="s">
        <v>739</v>
      </c>
      <c r="C363" s="73" t="s">
        <v>105</v>
      </c>
      <c r="D363" s="73" t="s">
        <v>885</v>
      </c>
      <c r="E363" s="73"/>
      <c r="F363" s="74" t="s">
        <v>45</v>
      </c>
      <c r="G363" s="75">
        <v>6.09</v>
      </c>
      <c r="H363" s="76">
        <v>15.46</v>
      </c>
      <c r="I363" s="76">
        <f t="shared" si="111"/>
        <v>15.46</v>
      </c>
      <c r="J363" s="76">
        <f t="shared" si="115"/>
        <v>94.15140000000001</v>
      </c>
    </row>
    <row r="364" spans="1:10" s="25" customFormat="1" ht="37.5" customHeight="1" x14ac:dyDescent="0.2">
      <c r="A364" s="73" t="s">
        <v>886</v>
      </c>
      <c r="B364" s="73" t="s">
        <v>887</v>
      </c>
      <c r="C364" s="73" t="s">
        <v>105</v>
      </c>
      <c r="D364" s="73" t="s">
        <v>888</v>
      </c>
      <c r="E364" s="73"/>
      <c r="F364" s="74" t="s">
        <v>45</v>
      </c>
      <c r="G364" s="75">
        <v>17.13</v>
      </c>
      <c r="H364" s="76">
        <v>56.7</v>
      </c>
      <c r="I364" s="76">
        <f t="shared" si="111"/>
        <v>56.7</v>
      </c>
      <c r="J364" s="76">
        <f t="shared" si="115"/>
        <v>971.27099999999996</v>
      </c>
    </row>
    <row r="365" spans="1:10" s="25" customFormat="1" ht="15" customHeight="1" x14ac:dyDescent="0.2">
      <c r="A365" s="22" t="s">
        <v>889</v>
      </c>
      <c r="B365" s="22"/>
      <c r="C365" s="22"/>
      <c r="D365" s="22" t="s">
        <v>598</v>
      </c>
      <c r="E365" s="22"/>
      <c r="F365" s="22"/>
      <c r="G365" s="23"/>
      <c r="H365" s="24"/>
      <c r="I365" s="24"/>
      <c r="J365" s="68">
        <f>SUM(J366:J370)</f>
        <v>4653.9763000000003</v>
      </c>
    </row>
    <row r="366" spans="1:10" s="25" customFormat="1" ht="52.5" customHeight="1" x14ac:dyDescent="0.2">
      <c r="A366" s="73" t="s">
        <v>890</v>
      </c>
      <c r="B366" s="73" t="s">
        <v>891</v>
      </c>
      <c r="C366" s="73" t="s">
        <v>105</v>
      </c>
      <c r="D366" s="73" t="s">
        <v>892</v>
      </c>
      <c r="E366" s="73"/>
      <c r="F366" s="74" t="s">
        <v>1</v>
      </c>
      <c r="G366" s="75">
        <v>1</v>
      </c>
      <c r="H366" s="76">
        <v>783.34</v>
      </c>
      <c r="I366" s="76">
        <f t="shared" si="111"/>
        <v>783.34</v>
      </c>
      <c r="J366" s="76">
        <f t="shared" ref="J366" si="116">G366*I366</f>
        <v>783.34</v>
      </c>
    </row>
    <row r="367" spans="1:10" s="25" customFormat="1" ht="30" customHeight="1" x14ac:dyDescent="0.2">
      <c r="A367" s="73" t="s">
        <v>893</v>
      </c>
      <c r="B367" s="73" t="s">
        <v>627</v>
      </c>
      <c r="C367" s="73" t="s">
        <v>105</v>
      </c>
      <c r="D367" s="73" t="s">
        <v>628</v>
      </c>
      <c r="E367" s="73"/>
      <c r="F367" s="74" t="s">
        <v>45</v>
      </c>
      <c r="G367" s="75">
        <v>4.2</v>
      </c>
      <c r="H367" s="76">
        <v>383.45</v>
      </c>
      <c r="I367" s="76">
        <f t="shared" si="111"/>
        <v>383.45</v>
      </c>
      <c r="J367" s="76">
        <f t="shared" ref="J367:J370" si="117">G367*I367</f>
        <v>1610.49</v>
      </c>
    </row>
    <row r="368" spans="1:10" s="25" customFormat="1" ht="30" customHeight="1" x14ac:dyDescent="0.2">
      <c r="A368" s="73" t="s">
        <v>894</v>
      </c>
      <c r="B368" s="73" t="s">
        <v>895</v>
      </c>
      <c r="C368" s="73" t="s">
        <v>105</v>
      </c>
      <c r="D368" s="73" t="s">
        <v>896</v>
      </c>
      <c r="E368" s="73"/>
      <c r="F368" s="74" t="s">
        <v>45</v>
      </c>
      <c r="G368" s="75">
        <v>5.49</v>
      </c>
      <c r="H368" s="76">
        <v>335.07</v>
      </c>
      <c r="I368" s="76">
        <f t="shared" si="111"/>
        <v>335.07</v>
      </c>
      <c r="J368" s="76">
        <f t="shared" si="117"/>
        <v>1839.5343</v>
      </c>
    </row>
    <row r="369" spans="1:10" s="25" customFormat="1" ht="22.5" customHeight="1" x14ac:dyDescent="0.2">
      <c r="A369" s="73" t="s">
        <v>897</v>
      </c>
      <c r="B369" s="73" t="s">
        <v>898</v>
      </c>
      <c r="C369" s="73" t="s">
        <v>105</v>
      </c>
      <c r="D369" s="73" t="s">
        <v>899</v>
      </c>
      <c r="E369" s="73"/>
      <c r="F369" s="74" t="s">
        <v>10</v>
      </c>
      <c r="G369" s="75">
        <v>2.2000000000000002</v>
      </c>
      <c r="H369" s="76">
        <v>71.760000000000005</v>
      </c>
      <c r="I369" s="76">
        <f t="shared" si="111"/>
        <v>71.760000000000005</v>
      </c>
      <c r="J369" s="76">
        <f t="shared" si="117"/>
        <v>157.87200000000001</v>
      </c>
    </row>
    <row r="370" spans="1:10" s="25" customFormat="1" ht="15" customHeight="1" x14ac:dyDescent="0.2">
      <c r="A370" s="73" t="s">
        <v>900</v>
      </c>
      <c r="B370" s="73" t="s">
        <v>663</v>
      </c>
      <c r="C370" s="73" t="s">
        <v>105</v>
      </c>
      <c r="D370" s="73" t="s">
        <v>664</v>
      </c>
      <c r="E370" s="73"/>
      <c r="F370" s="74" t="s">
        <v>1</v>
      </c>
      <c r="G370" s="75">
        <v>2</v>
      </c>
      <c r="H370" s="76">
        <v>131.37</v>
      </c>
      <c r="I370" s="76">
        <f t="shared" si="111"/>
        <v>131.37</v>
      </c>
      <c r="J370" s="76">
        <f t="shared" si="117"/>
        <v>262.74</v>
      </c>
    </row>
    <row r="371" spans="1:10" s="25" customFormat="1" ht="15" customHeight="1" x14ac:dyDescent="0.2">
      <c r="A371" s="22" t="s">
        <v>901</v>
      </c>
      <c r="B371" s="22"/>
      <c r="C371" s="22"/>
      <c r="D371" s="22" t="s">
        <v>13</v>
      </c>
      <c r="E371" s="22"/>
      <c r="F371" s="22"/>
      <c r="G371" s="23"/>
      <c r="H371" s="24"/>
      <c r="I371" s="24"/>
      <c r="J371" s="68">
        <f>SUM(J372:J379)</f>
        <v>6749.8983000000007</v>
      </c>
    </row>
    <row r="372" spans="1:10" s="25" customFormat="1" ht="37.5" customHeight="1" x14ac:dyDescent="0.2">
      <c r="A372" s="73" t="s">
        <v>902</v>
      </c>
      <c r="B372" s="73" t="s">
        <v>763</v>
      </c>
      <c r="C372" s="73" t="s">
        <v>105</v>
      </c>
      <c r="D372" s="73" t="s">
        <v>903</v>
      </c>
      <c r="E372" s="73"/>
      <c r="F372" s="74" t="s">
        <v>45</v>
      </c>
      <c r="G372" s="75">
        <v>27.22</v>
      </c>
      <c r="H372" s="76">
        <v>48.09</v>
      </c>
      <c r="I372" s="76">
        <f t="shared" si="111"/>
        <v>48.09</v>
      </c>
      <c r="J372" s="76">
        <f t="shared" ref="J372" si="118">G372*I372</f>
        <v>1309.0098</v>
      </c>
    </row>
    <row r="373" spans="1:10" s="25" customFormat="1" ht="30" customHeight="1" x14ac:dyDescent="0.2">
      <c r="A373" s="73" t="s">
        <v>904</v>
      </c>
      <c r="B373" s="73" t="s">
        <v>576</v>
      </c>
      <c r="C373" s="73" t="s">
        <v>105</v>
      </c>
      <c r="D373" s="73" t="s">
        <v>905</v>
      </c>
      <c r="E373" s="73"/>
      <c r="F373" s="74" t="s">
        <v>45</v>
      </c>
      <c r="G373" s="75">
        <v>33.28</v>
      </c>
      <c r="H373" s="76">
        <v>88.07</v>
      </c>
      <c r="I373" s="76">
        <f t="shared" si="111"/>
        <v>88.07</v>
      </c>
      <c r="J373" s="76">
        <f t="shared" ref="J373:J379" si="119">G373*I373</f>
        <v>2930.9695999999999</v>
      </c>
    </row>
    <row r="374" spans="1:10" s="25" customFormat="1" ht="30" customHeight="1" x14ac:dyDescent="0.2">
      <c r="A374" s="73" t="s">
        <v>906</v>
      </c>
      <c r="B374" s="73" t="s">
        <v>579</v>
      </c>
      <c r="C374" s="73" t="s">
        <v>123</v>
      </c>
      <c r="D374" s="73" t="s">
        <v>907</v>
      </c>
      <c r="E374" s="73"/>
      <c r="F374" s="74" t="s">
        <v>45</v>
      </c>
      <c r="G374" s="75">
        <v>27.22</v>
      </c>
      <c r="H374" s="76">
        <v>38.450000000000003</v>
      </c>
      <c r="I374" s="76">
        <f t="shared" si="111"/>
        <v>38.450000000000003</v>
      </c>
      <c r="J374" s="76">
        <f t="shared" si="119"/>
        <v>1046.6089999999999</v>
      </c>
    </row>
    <row r="375" spans="1:10" s="25" customFormat="1" ht="30" customHeight="1" x14ac:dyDescent="0.2">
      <c r="A375" s="73" t="s">
        <v>908</v>
      </c>
      <c r="B375" s="73" t="s">
        <v>582</v>
      </c>
      <c r="C375" s="73" t="s">
        <v>105</v>
      </c>
      <c r="D375" s="73" t="s">
        <v>909</v>
      </c>
      <c r="E375" s="73"/>
      <c r="F375" s="74" t="s">
        <v>10</v>
      </c>
      <c r="G375" s="75">
        <v>31.43</v>
      </c>
      <c r="H375" s="76">
        <v>22.83</v>
      </c>
      <c r="I375" s="76">
        <f t="shared" si="111"/>
        <v>22.83</v>
      </c>
      <c r="J375" s="76">
        <f t="shared" si="119"/>
        <v>717.54689999999994</v>
      </c>
    </row>
    <row r="376" spans="1:10" s="25" customFormat="1" ht="45" customHeight="1" x14ac:dyDescent="0.2">
      <c r="A376" s="73" t="s">
        <v>910</v>
      </c>
      <c r="B376" s="73" t="s">
        <v>747</v>
      </c>
      <c r="C376" s="73" t="s">
        <v>105</v>
      </c>
      <c r="D376" s="73" t="s">
        <v>911</v>
      </c>
      <c r="E376" s="73"/>
      <c r="F376" s="74" t="s">
        <v>45</v>
      </c>
      <c r="G376" s="75">
        <v>5.75</v>
      </c>
      <c r="H376" s="76">
        <v>19.440000000000001</v>
      </c>
      <c r="I376" s="76">
        <f t="shared" ref="I376:I383" si="120">H376*$J$7</f>
        <v>19.440000000000001</v>
      </c>
      <c r="J376" s="76">
        <f t="shared" si="119"/>
        <v>111.78</v>
      </c>
    </row>
    <row r="377" spans="1:10" s="25" customFormat="1" ht="45" customHeight="1" x14ac:dyDescent="0.2">
      <c r="A377" s="73" t="s">
        <v>912</v>
      </c>
      <c r="B377" s="73" t="s">
        <v>750</v>
      </c>
      <c r="C377" s="73" t="s">
        <v>105</v>
      </c>
      <c r="D377" s="73" t="s">
        <v>913</v>
      </c>
      <c r="E377" s="73"/>
      <c r="F377" s="74" t="s">
        <v>45</v>
      </c>
      <c r="G377" s="75">
        <v>5.75</v>
      </c>
      <c r="H377" s="76">
        <v>45.58</v>
      </c>
      <c r="I377" s="76">
        <f t="shared" si="120"/>
        <v>45.58</v>
      </c>
      <c r="J377" s="76">
        <f t="shared" si="119"/>
        <v>262.08499999999998</v>
      </c>
    </row>
    <row r="378" spans="1:10" s="25" customFormat="1" ht="30" customHeight="1" x14ac:dyDescent="0.2">
      <c r="A378" s="73" t="s">
        <v>914</v>
      </c>
      <c r="B378" s="73" t="s">
        <v>915</v>
      </c>
      <c r="C378" s="73" t="s">
        <v>105</v>
      </c>
      <c r="D378" s="73" t="s">
        <v>916</v>
      </c>
      <c r="E378" s="73"/>
      <c r="F378" s="74" t="s">
        <v>10</v>
      </c>
      <c r="G378" s="75">
        <v>2.25</v>
      </c>
      <c r="H378" s="76">
        <v>60.76</v>
      </c>
      <c r="I378" s="76">
        <f t="shared" si="120"/>
        <v>60.76</v>
      </c>
      <c r="J378" s="76">
        <f t="shared" si="119"/>
        <v>136.71</v>
      </c>
    </row>
    <row r="379" spans="1:10" s="25" customFormat="1" ht="15" customHeight="1" x14ac:dyDescent="0.2">
      <c r="A379" s="73" t="s">
        <v>917</v>
      </c>
      <c r="B379" s="73" t="s">
        <v>755</v>
      </c>
      <c r="C379" s="73" t="s">
        <v>114</v>
      </c>
      <c r="D379" s="73" t="s">
        <v>918</v>
      </c>
      <c r="E379" s="73"/>
      <c r="F379" s="74" t="s">
        <v>53</v>
      </c>
      <c r="G379" s="75">
        <v>7.05</v>
      </c>
      <c r="H379" s="76">
        <v>33.36</v>
      </c>
      <c r="I379" s="76">
        <f t="shared" si="120"/>
        <v>33.36</v>
      </c>
      <c r="J379" s="76">
        <f t="shared" si="119"/>
        <v>235.18799999999999</v>
      </c>
    </row>
    <row r="380" spans="1:10" s="25" customFormat="1" ht="15" customHeight="1" x14ac:dyDescent="0.2">
      <c r="A380" s="22" t="s">
        <v>919</v>
      </c>
      <c r="B380" s="22"/>
      <c r="C380" s="22"/>
      <c r="D380" s="22" t="s">
        <v>920</v>
      </c>
      <c r="E380" s="22"/>
      <c r="F380" s="22"/>
      <c r="G380" s="23"/>
      <c r="H380" s="24"/>
      <c r="I380" s="24"/>
      <c r="J380" s="24">
        <f>SUM(J381:J383)</f>
        <v>6450.3950000000004</v>
      </c>
    </row>
    <row r="381" spans="1:10" s="25" customFormat="1" ht="30" customHeight="1" x14ac:dyDescent="0.2">
      <c r="A381" s="73" t="s">
        <v>921</v>
      </c>
      <c r="B381" s="73" t="s">
        <v>922</v>
      </c>
      <c r="C381" s="73" t="s">
        <v>105</v>
      </c>
      <c r="D381" s="73" t="s">
        <v>923</v>
      </c>
      <c r="E381" s="73"/>
      <c r="F381" s="74" t="s">
        <v>45</v>
      </c>
      <c r="G381" s="75">
        <v>88.06</v>
      </c>
      <c r="H381" s="76">
        <v>10.76</v>
      </c>
      <c r="I381" s="76">
        <f t="shared" si="120"/>
        <v>10.76</v>
      </c>
      <c r="J381" s="76">
        <f t="shared" ref="J381:J383" si="121">G381*I381</f>
        <v>947.52560000000005</v>
      </c>
    </row>
    <row r="382" spans="1:10" s="25" customFormat="1" ht="45" customHeight="1" x14ac:dyDescent="0.2">
      <c r="A382" s="73" t="s">
        <v>924</v>
      </c>
      <c r="B382" s="73" t="s">
        <v>419</v>
      </c>
      <c r="C382" s="73" t="s">
        <v>105</v>
      </c>
      <c r="D382" s="73" t="s">
        <v>925</v>
      </c>
      <c r="E382" s="73"/>
      <c r="F382" s="74" t="s">
        <v>45</v>
      </c>
      <c r="G382" s="75">
        <v>88.06</v>
      </c>
      <c r="H382" s="76">
        <v>44.96</v>
      </c>
      <c r="I382" s="76">
        <f t="shared" si="120"/>
        <v>44.96</v>
      </c>
      <c r="J382" s="76">
        <f t="shared" si="121"/>
        <v>3959.1776</v>
      </c>
    </row>
    <row r="383" spans="1:10" s="25" customFormat="1" ht="30" customHeight="1" x14ac:dyDescent="0.2">
      <c r="A383" s="73" t="s">
        <v>926</v>
      </c>
      <c r="B383" s="73" t="s">
        <v>566</v>
      </c>
      <c r="C383" s="73" t="s">
        <v>123</v>
      </c>
      <c r="D383" s="73" t="s">
        <v>590</v>
      </c>
      <c r="E383" s="73"/>
      <c r="F383" s="74" t="s">
        <v>45</v>
      </c>
      <c r="G383" s="75">
        <v>88.06</v>
      </c>
      <c r="H383" s="76">
        <v>17.53</v>
      </c>
      <c r="I383" s="76">
        <f t="shared" si="120"/>
        <v>17.53</v>
      </c>
      <c r="J383" s="76">
        <f t="shared" si="121"/>
        <v>1543.6918000000001</v>
      </c>
    </row>
    <row r="384" spans="1:10" s="25" customFormat="1" ht="15" customHeight="1" x14ac:dyDescent="0.2">
      <c r="A384" s="22" t="s">
        <v>927</v>
      </c>
      <c r="B384" s="22"/>
      <c r="C384" s="22"/>
      <c r="D384" s="22" t="s">
        <v>928</v>
      </c>
      <c r="E384" s="22"/>
      <c r="F384" s="22"/>
      <c r="G384" s="23"/>
      <c r="H384" s="24"/>
      <c r="I384" s="24"/>
      <c r="J384" s="68">
        <f>J385+J395+J409+J411</f>
        <v>13246.231000000002</v>
      </c>
    </row>
    <row r="385" spans="1:10" s="25" customFormat="1" ht="15" customHeight="1" x14ac:dyDescent="0.2">
      <c r="A385" s="22" t="s">
        <v>929</v>
      </c>
      <c r="B385" s="22"/>
      <c r="C385" s="22"/>
      <c r="D385" s="22" t="s">
        <v>789</v>
      </c>
      <c r="E385" s="22"/>
      <c r="F385" s="22"/>
      <c r="G385" s="23"/>
      <c r="H385" s="24"/>
      <c r="I385" s="24"/>
      <c r="J385" s="24">
        <f>SUM(J386:J394)</f>
        <v>3872.3274000000001</v>
      </c>
    </row>
    <row r="386" spans="1:10" s="25" customFormat="1" ht="22.5" customHeight="1" x14ac:dyDescent="0.2">
      <c r="A386" s="73" t="s">
        <v>930</v>
      </c>
      <c r="B386" s="73" t="s">
        <v>249</v>
      </c>
      <c r="C386" s="73" t="s">
        <v>105</v>
      </c>
      <c r="D386" s="73" t="s">
        <v>69</v>
      </c>
      <c r="E386" s="73"/>
      <c r="F386" s="74" t="s">
        <v>45</v>
      </c>
      <c r="G386" s="75">
        <v>3.47</v>
      </c>
      <c r="H386" s="76">
        <v>25.15</v>
      </c>
      <c r="I386" s="76">
        <f t="shared" ref="I386:I415" si="122">H386*$J$7</f>
        <v>25.15</v>
      </c>
      <c r="J386" s="76">
        <f t="shared" ref="J386" si="123">G386*I386</f>
        <v>87.270499999999998</v>
      </c>
    </row>
    <row r="387" spans="1:10" s="25" customFormat="1" ht="15" customHeight="1" x14ac:dyDescent="0.2">
      <c r="A387" s="73" t="s">
        <v>931</v>
      </c>
      <c r="B387" s="73" t="s">
        <v>251</v>
      </c>
      <c r="C387" s="73" t="s">
        <v>105</v>
      </c>
      <c r="D387" s="73" t="s">
        <v>932</v>
      </c>
      <c r="E387" s="73"/>
      <c r="F387" s="74" t="s">
        <v>45</v>
      </c>
      <c r="G387" s="75">
        <v>1.31</v>
      </c>
      <c r="H387" s="76">
        <v>51.28</v>
      </c>
      <c r="I387" s="76">
        <f t="shared" si="122"/>
        <v>51.28</v>
      </c>
      <c r="J387" s="76">
        <f t="shared" ref="J387:J394" si="124">G387*I387</f>
        <v>67.1768</v>
      </c>
    </row>
    <row r="388" spans="1:10" s="25" customFormat="1" ht="45" customHeight="1" x14ac:dyDescent="0.2">
      <c r="A388" s="73" t="s">
        <v>933</v>
      </c>
      <c r="B388" s="73" t="s">
        <v>303</v>
      </c>
      <c r="C388" s="73" t="s">
        <v>105</v>
      </c>
      <c r="D388" s="73" t="s">
        <v>799</v>
      </c>
      <c r="E388" s="73"/>
      <c r="F388" s="74" t="s">
        <v>45</v>
      </c>
      <c r="G388" s="75">
        <v>9.6</v>
      </c>
      <c r="H388" s="76">
        <v>58.08</v>
      </c>
      <c r="I388" s="76">
        <f t="shared" si="122"/>
        <v>58.08</v>
      </c>
      <c r="J388" s="76">
        <f t="shared" si="124"/>
        <v>557.56799999999998</v>
      </c>
    </row>
    <row r="389" spans="1:10" s="25" customFormat="1" ht="30" customHeight="1" x14ac:dyDescent="0.2">
      <c r="A389" s="73" t="s">
        <v>934</v>
      </c>
      <c r="B389" s="73" t="s">
        <v>274</v>
      </c>
      <c r="C389" s="73" t="s">
        <v>105</v>
      </c>
      <c r="D389" s="73" t="s">
        <v>801</v>
      </c>
      <c r="E389" s="73"/>
      <c r="F389" s="74" t="s">
        <v>45</v>
      </c>
      <c r="G389" s="75">
        <v>7.46</v>
      </c>
      <c r="H389" s="76">
        <v>83.33</v>
      </c>
      <c r="I389" s="76">
        <f t="shared" si="122"/>
        <v>83.33</v>
      </c>
      <c r="J389" s="76">
        <f t="shared" si="124"/>
        <v>621.64179999999999</v>
      </c>
    </row>
    <row r="390" spans="1:10" s="25" customFormat="1" ht="15" customHeight="1" x14ac:dyDescent="0.2">
      <c r="A390" s="73" t="s">
        <v>935</v>
      </c>
      <c r="B390" s="73" t="s">
        <v>803</v>
      </c>
      <c r="C390" s="73" t="s">
        <v>123</v>
      </c>
      <c r="D390" s="73" t="s">
        <v>804</v>
      </c>
      <c r="E390" s="73"/>
      <c r="F390" s="74" t="s">
        <v>7</v>
      </c>
      <c r="G390" s="75">
        <v>127.8</v>
      </c>
      <c r="H390" s="76">
        <v>10.63</v>
      </c>
      <c r="I390" s="76">
        <f t="shared" si="122"/>
        <v>10.63</v>
      </c>
      <c r="J390" s="76">
        <f t="shared" si="124"/>
        <v>1358.5140000000001</v>
      </c>
    </row>
    <row r="391" spans="1:10" s="25" customFormat="1" ht="22.5" customHeight="1" x14ac:dyDescent="0.2">
      <c r="A391" s="73" t="s">
        <v>936</v>
      </c>
      <c r="B391" s="73" t="s">
        <v>360</v>
      </c>
      <c r="C391" s="73" t="s">
        <v>123</v>
      </c>
      <c r="D391" s="73" t="s">
        <v>361</v>
      </c>
      <c r="E391" s="73"/>
      <c r="F391" s="74" t="s">
        <v>272</v>
      </c>
      <c r="G391" s="75">
        <v>0.52</v>
      </c>
      <c r="H391" s="76">
        <v>433.62</v>
      </c>
      <c r="I391" s="76">
        <f t="shared" si="122"/>
        <v>433.62</v>
      </c>
      <c r="J391" s="76">
        <f t="shared" si="124"/>
        <v>225.48240000000001</v>
      </c>
    </row>
    <row r="392" spans="1:10" s="25" customFormat="1" ht="37.5" customHeight="1" x14ac:dyDescent="0.2">
      <c r="A392" s="73" t="s">
        <v>937</v>
      </c>
      <c r="B392" s="73" t="s">
        <v>270</v>
      </c>
      <c r="C392" s="73" t="s">
        <v>123</v>
      </c>
      <c r="D392" s="73" t="s">
        <v>809</v>
      </c>
      <c r="E392" s="73"/>
      <c r="F392" s="74" t="s">
        <v>272</v>
      </c>
      <c r="G392" s="75">
        <v>0.45</v>
      </c>
      <c r="H392" s="76">
        <v>470.17</v>
      </c>
      <c r="I392" s="76">
        <f t="shared" si="122"/>
        <v>470.17</v>
      </c>
      <c r="J392" s="76">
        <f t="shared" si="124"/>
        <v>211.57650000000001</v>
      </c>
    </row>
    <row r="393" spans="1:10" s="25" customFormat="1" ht="37.5" customHeight="1" x14ac:dyDescent="0.2">
      <c r="A393" s="73" t="s">
        <v>938</v>
      </c>
      <c r="B393" s="73" t="s">
        <v>325</v>
      </c>
      <c r="C393" s="73" t="s">
        <v>123</v>
      </c>
      <c r="D393" s="73" t="s">
        <v>326</v>
      </c>
      <c r="E393" s="73"/>
      <c r="F393" s="74" t="s">
        <v>47</v>
      </c>
      <c r="G393" s="75">
        <v>0.44</v>
      </c>
      <c r="H393" s="76">
        <v>464.71</v>
      </c>
      <c r="I393" s="76">
        <f t="shared" si="122"/>
        <v>464.71</v>
      </c>
      <c r="J393" s="76">
        <f t="shared" si="124"/>
        <v>204.47239999999999</v>
      </c>
    </row>
    <row r="394" spans="1:10" s="25" customFormat="1" ht="22.5" customHeight="1" x14ac:dyDescent="0.2">
      <c r="A394" s="73" t="s">
        <v>939</v>
      </c>
      <c r="B394" s="73" t="s">
        <v>374</v>
      </c>
      <c r="C394" s="73" t="s">
        <v>123</v>
      </c>
      <c r="D394" s="73" t="s">
        <v>375</v>
      </c>
      <c r="E394" s="73"/>
      <c r="F394" s="74" t="s">
        <v>282</v>
      </c>
      <c r="G394" s="75">
        <v>7.75</v>
      </c>
      <c r="H394" s="76">
        <v>69.5</v>
      </c>
      <c r="I394" s="76">
        <f t="shared" si="122"/>
        <v>69.5</v>
      </c>
      <c r="J394" s="76">
        <f t="shared" si="124"/>
        <v>538.625</v>
      </c>
    </row>
    <row r="395" spans="1:10" s="25" customFormat="1" ht="15" customHeight="1" x14ac:dyDescent="0.2">
      <c r="A395" s="22" t="s">
        <v>940</v>
      </c>
      <c r="B395" s="22"/>
      <c r="C395" s="22"/>
      <c r="D395" s="22" t="s">
        <v>941</v>
      </c>
      <c r="E395" s="22"/>
      <c r="F395" s="22"/>
      <c r="G395" s="23"/>
      <c r="H395" s="24"/>
      <c r="I395" s="24"/>
      <c r="J395" s="68">
        <f>SUM(J396:J408)</f>
        <v>3945.7978999999996</v>
      </c>
    </row>
    <row r="396" spans="1:10" s="25" customFormat="1" ht="37.5" customHeight="1" x14ac:dyDescent="0.2">
      <c r="A396" s="73" t="s">
        <v>942</v>
      </c>
      <c r="B396" s="73" t="s">
        <v>410</v>
      </c>
      <c r="C396" s="73" t="s">
        <v>105</v>
      </c>
      <c r="D396" s="73" t="s">
        <v>411</v>
      </c>
      <c r="E396" s="73"/>
      <c r="F396" s="74" t="s">
        <v>45</v>
      </c>
      <c r="G396" s="75">
        <v>12.13</v>
      </c>
      <c r="H396" s="76">
        <v>3.69</v>
      </c>
      <c r="I396" s="76">
        <f t="shared" si="122"/>
        <v>3.69</v>
      </c>
      <c r="J396" s="76">
        <f t="shared" ref="J396" si="125">G396*I396</f>
        <v>44.759700000000002</v>
      </c>
    </row>
    <row r="397" spans="1:10" s="25" customFormat="1" ht="37.5" customHeight="1" x14ac:dyDescent="0.2">
      <c r="A397" s="73" t="s">
        <v>943</v>
      </c>
      <c r="B397" s="73" t="s">
        <v>424</v>
      </c>
      <c r="C397" s="73" t="s">
        <v>123</v>
      </c>
      <c r="D397" s="73" t="s">
        <v>425</v>
      </c>
      <c r="E397" s="73"/>
      <c r="F397" s="74" t="s">
        <v>282</v>
      </c>
      <c r="G397" s="75">
        <v>15.73</v>
      </c>
      <c r="H397" s="76">
        <v>6.65</v>
      </c>
      <c r="I397" s="76">
        <f t="shared" si="122"/>
        <v>6.65</v>
      </c>
      <c r="J397" s="76">
        <f t="shared" ref="J397:J408" si="126">G397*I397</f>
        <v>104.6045</v>
      </c>
    </row>
    <row r="398" spans="1:10" s="25" customFormat="1" ht="52.5" customHeight="1" x14ac:dyDescent="0.2">
      <c r="A398" s="73" t="s">
        <v>944</v>
      </c>
      <c r="B398" s="73" t="s">
        <v>413</v>
      </c>
      <c r="C398" s="73" t="s">
        <v>105</v>
      </c>
      <c r="D398" s="73" t="s">
        <v>414</v>
      </c>
      <c r="E398" s="73"/>
      <c r="F398" s="74" t="s">
        <v>45</v>
      </c>
      <c r="G398" s="75">
        <v>12.13</v>
      </c>
      <c r="H398" s="76">
        <v>34.869999999999997</v>
      </c>
      <c r="I398" s="76">
        <f t="shared" si="122"/>
        <v>34.869999999999997</v>
      </c>
      <c r="J398" s="76">
        <f t="shared" si="126"/>
        <v>422.97309999999999</v>
      </c>
    </row>
    <row r="399" spans="1:10" s="25" customFormat="1" ht="30" customHeight="1" x14ac:dyDescent="0.2">
      <c r="A399" s="73" t="s">
        <v>945</v>
      </c>
      <c r="B399" s="73" t="s">
        <v>427</v>
      </c>
      <c r="C399" s="73" t="s">
        <v>123</v>
      </c>
      <c r="D399" s="73" t="s">
        <v>428</v>
      </c>
      <c r="E399" s="73"/>
      <c r="F399" s="74" t="s">
        <v>282</v>
      </c>
      <c r="G399" s="75">
        <v>15.73</v>
      </c>
      <c r="H399" s="76">
        <v>39.58</v>
      </c>
      <c r="I399" s="76">
        <f t="shared" si="122"/>
        <v>39.58</v>
      </c>
      <c r="J399" s="76">
        <f t="shared" si="126"/>
        <v>622.59339999999997</v>
      </c>
    </row>
    <row r="400" spans="1:10" s="25" customFormat="1" ht="22.5" customHeight="1" x14ac:dyDescent="0.2">
      <c r="A400" s="73" t="s">
        <v>946</v>
      </c>
      <c r="B400" s="73" t="s">
        <v>483</v>
      </c>
      <c r="C400" s="73" t="s">
        <v>123</v>
      </c>
      <c r="D400" s="73" t="s">
        <v>484</v>
      </c>
      <c r="E400" s="73"/>
      <c r="F400" s="74" t="s">
        <v>45</v>
      </c>
      <c r="G400" s="75">
        <v>3.96</v>
      </c>
      <c r="H400" s="76">
        <v>46.81</v>
      </c>
      <c r="I400" s="76">
        <f t="shared" si="122"/>
        <v>46.81</v>
      </c>
      <c r="J400" s="76">
        <f t="shared" si="126"/>
        <v>185.36760000000001</v>
      </c>
    </row>
    <row r="401" spans="1:10" s="25" customFormat="1" ht="37.5" customHeight="1" x14ac:dyDescent="0.2">
      <c r="A401" s="73" t="s">
        <v>947</v>
      </c>
      <c r="B401" s="73" t="s">
        <v>493</v>
      </c>
      <c r="C401" s="73" t="s">
        <v>123</v>
      </c>
      <c r="D401" s="73" t="s">
        <v>494</v>
      </c>
      <c r="E401" s="73"/>
      <c r="F401" s="74" t="s">
        <v>282</v>
      </c>
      <c r="G401" s="75">
        <v>12.13</v>
      </c>
      <c r="H401" s="76">
        <v>82.76</v>
      </c>
      <c r="I401" s="76">
        <f t="shared" si="122"/>
        <v>82.76</v>
      </c>
      <c r="J401" s="76">
        <f t="shared" si="126"/>
        <v>1003.8788000000002</v>
      </c>
    </row>
    <row r="402" spans="1:10" s="25" customFormat="1" ht="22.5" customHeight="1" x14ac:dyDescent="0.2">
      <c r="A402" s="73" t="s">
        <v>948</v>
      </c>
      <c r="B402" s="73" t="s">
        <v>880</v>
      </c>
      <c r="C402" s="73" t="s">
        <v>105</v>
      </c>
      <c r="D402" s="73" t="s">
        <v>949</v>
      </c>
      <c r="E402" s="73"/>
      <c r="F402" s="74" t="s">
        <v>45</v>
      </c>
      <c r="G402" s="75">
        <v>3.6</v>
      </c>
      <c r="H402" s="76">
        <v>16.48</v>
      </c>
      <c r="I402" s="76">
        <f t="shared" si="122"/>
        <v>16.48</v>
      </c>
      <c r="J402" s="76">
        <f t="shared" si="126"/>
        <v>59.328000000000003</v>
      </c>
    </row>
    <row r="403" spans="1:10" s="25" customFormat="1" ht="37.5" customHeight="1" x14ac:dyDescent="0.2">
      <c r="A403" s="73" t="s">
        <v>950</v>
      </c>
      <c r="B403" s="73" t="s">
        <v>536</v>
      </c>
      <c r="C403" s="73" t="s">
        <v>105</v>
      </c>
      <c r="D403" s="73" t="s">
        <v>54</v>
      </c>
      <c r="E403" s="73"/>
      <c r="F403" s="74" t="s">
        <v>45</v>
      </c>
      <c r="G403" s="75">
        <v>2.94</v>
      </c>
      <c r="H403" s="76">
        <v>40.76</v>
      </c>
      <c r="I403" s="76">
        <f t="shared" si="122"/>
        <v>40.76</v>
      </c>
      <c r="J403" s="76">
        <f t="shared" si="126"/>
        <v>119.83439999999999</v>
      </c>
    </row>
    <row r="404" spans="1:10" s="25" customFormat="1" ht="45" customHeight="1" x14ac:dyDescent="0.2">
      <c r="A404" s="73" t="s">
        <v>951</v>
      </c>
      <c r="B404" s="73" t="s">
        <v>544</v>
      </c>
      <c r="C404" s="73" t="s">
        <v>105</v>
      </c>
      <c r="D404" s="73" t="s">
        <v>545</v>
      </c>
      <c r="E404" s="73"/>
      <c r="F404" s="74" t="s">
        <v>45</v>
      </c>
      <c r="G404" s="75">
        <v>2.94</v>
      </c>
      <c r="H404" s="76">
        <v>36.700000000000003</v>
      </c>
      <c r="I404" s="76">
        <f t="shared" si="122"/>
        <v>36.700000000000003</v>
      </c>
      <c r="J404" s="76">
        <f t="shared" si="126"/>
        <v>107.89800000000001</v>
      </c>
    </row>
    <row r="405" spans="1:10" s="25" customFormat="1" ht="15" customHeight="1" x14ac:dyDescent="0.2">
      <c r="A405" s="73" t="s">
        <v>952</v>
      </c>
      <c r="B405" s="73" t="s">
        <v>703</v>
      </c>
      <c r="C405" s="73" t="s">
        <v>105</v>
      </c>
      <c r="D405" s="73" t="s">
        <v>704</v>
      </c>
      <c r="E405" s="73"/>
      <c r="F405" s="74" t="s">
        <v>45</v>
      </c>
      <c r="G405" s="75">
        <v>8.17</v>
      </c>
      <c r="H405" s="76">
        <v>2.46</v>
      </c>
      <c r="I405" s="76">
        <f t="shared" si="122"/>
        <v>2.46</v>
      </c>
      <c r="J405" s="76">
        <f t="shared" si="126"/>
        <v>20.098199999999999</v>
      </c>
    </row>
    <row r="406" spans="1:10" s="25" customFormat="1" ht="22.5" customHeight="1" x14ac:dyDescent="0.2">
      <c r="A406" s="73" t="s">
        <v>953</v>
      </c>
      <c r="B406" s="73" t="s">
        <v>709</v>
      </c>
      <c r="C406" s="73" t="s">
        <v>105</v>
      </c>
      <c r="D406" s="73" t="s">
        <v>14</v>
      </c>
      <c r="E406" s="73"/>
      <c r="F406" s="74" t="s">
        <v>45</v>
      </c>
      <c r="G406" s="75">
        <v>8.17</v>
      </c>
      <c r="H406" s="76">
        <v>12.2</v>
      </c>
      <c r="I406" s="76">
        <f t="shared" si="122"/>
        <v>12.2</v>
      </c>
      <c r="J406" s="76">
        <f t="shared" si="126"/>
        <v>99.673999999999992</v>
      </c>
    </row>
    <row r="407" spans="1:10" s="25" customFormat="1" ht="30" customHeight="1" x14ac:dyDescent="0.2">
      <c r="A407" s="73" t="s">
        <v>954</v>
      </c>
      <c r="B407" s="73" t="s">
        <v>554</v>
      </c>
      <c r="C407" s="73" t="s">
        <v>123</v>
      </c>
      <c r="D407" s="73" t="s">
        <v>955</v>
      </c>
      <c r="E407" s="73"/>
      <c r="F407" s="74" t="s">
        <v>10</v>
      </c>
      <c r="G407" s="75">
        <v>6.24</v>
      </c>
      <c r="H407" s="76">
        <v>76.56</v>
      </c>
      <c r="I407" s="76">
        <f t="shared" si="122"/>
        <v>76.56</v>
      </c>
      <c r="J407" s="76">
        <f t="shared" si="126"/>
        <v>477.73440000000005</v>
      </c>
    </row>
    <row r="408" spans="1:10" s="25" customFormat="1" ht="15" customHeight="1" x14ac:dyDescent="0.2">
      <c r="A408" s="73" t="s">
        <v>956</v>
      </c>
      <c r="B408" s="73" t="s">
        <v>466</v>
      </c>
      <c r="C408" s="73" t="s">
        <v>114</v>
      </c>
      <c r="D408" s="73" t="s">
        <v>467</v>
      </c>
      <c r="E408" s="73"/>
      <c r="F408" s="74" t="s">
        <v>53</v>
      </c>
      <c r="G408" s="75">
        <v>9.5399999999999991</v>
      </c>
      <c r="H408" s="76">
        <v>70.97</v>
      </c>
      <c r="I408" s="76">
        <f t="shared" si="122"/>
        <v>70.97</v>
      </c>
      <c r="J408" s="76">
        <f t="shared" si="126"/>
        <v>677.05379999999991</v>
      </c>
    </row>
    <row r="409" spans="1:10" s="25" customFormat="1" ht="15" customHeight="1" x14ac:dyDescent="0.2">
      <c r="A409" s="22" t="s">
        <v>957</v>
      </c>
      <c r="B409" s="22"/>
      <c r="C409" s="22"/>
      <c r="D409" s="22" t="s">
        <v>598</v>
      </c>
      <c r="E409" s="22"/>
      <c r="F409" s="22"/>
      <c r="G409" s="23"/>
      <c r="H409" s="24"/>
      <c r="I409" s="24"/>
      <c r="J409" s="24">
        <f>SUM(J410)</f>
        <v>4965.8725000000004</v>
      </c>
    </row>
    <row r="410" spans="1:10" s="25" customFormat="1" ht="30" customHeight="1" x14ac:dyDescent="0.2">
      <c r="A410" s="73" t="s">
        <v>958</v>
      </c>
      <c r="B410" s="73" t="s">
        <v>959</v>
      </c>
      <c r="C410" s="73" t="s">
        <v>114</v>
      </c>
      <c r="D410" s="73" t="s">
        <v>960</v>
      </c>
      <c r="E410" s="73"/>
      <c r="F410" s="74" t="s">
        <v>45</v>
      </c>
      <c r="G410" s="75">
        <v>12.89</v>
      </c>
      <c r="H410" s="76">
        <v>385.25</v>
      </c>
      <c r="I410" s="76">
        <f t="shared" si="122"/>
        <v>385.25</v>
      </c>
      <c r="J410" s="76">
        <f t="shared" ref="J410" si="127">G410*I410</f>
        <v>4965.8725000000004</v>
      </c>
    </row>
    <row r="411" spans="1:10" s="25" customFormat="1" ht="15" customHeight="1" x14ac:dyDescent="0.2">
      <c r="A411" s="22" t="s">
        <v>961</v>
      </c>
      <c r="B411" s="22"/>
      <c r="C411" s="22"/>
      <c r="D411" s="22" t="s">
        <v>13</v>
      </c>
      <c r="E411" s="22"/>
      <c r="F411" s="22"/>
      <c r="G411" s="23"/>
      <c r="H411" s="24"/>
      <c r="I411" s="24"/>
      <c r="J411" s="68">
        <f>SUM(J412:J415)</f>
        <v>462.23320000000001</v>
      </c>
    </row>
    <row r="412" spans="1:10" s="25" customFormat="1" ht="37.5" customHeight="1" x14ac:dyDescent="0.2">
      <c r="A412" s="73" t="s">
        <v>962</v>
      </c>
      <c r="B412" s="73" t="s">
        <v>747</v>
      </c>
      <c r="C412" s="73" t="s">
        <v>105</v>
      </c>
      <c r="D412" s="73" t="s">
        <v>748</v>
      </c>
      <c r="E412" s="73"/>
      <c r="F412" s="74" t="s">
        <v>45</v>
      </c>
      <c r="G412" s="75">
        <v>1.96</v>
      </c>
      <c r="H412" s="76">
        <v>19.440000000000001</v>
      </c>
      <c r="I412" s="76">
        <f t="shared" si="122"/>
        <v>19.440000000000001</v>
      </c>
      <c r="J412" s="76">
        <f t="shared" ref="J412:J415" si="128">G412*I412</f>
        <v>38.102400000000003</v>
      </c>
    </row>
    <row r="413" spans="1:10" s="25" customFormat="1" ht="37.5" customHeight="1" x14ac:dyDescent="0.2">
      <c r="A413" s="73" t="s">
        <v>963</v>
      </c>
      <c r="B413" s="73" t="s">
        <v>750</v>
      </c>
      <c r="C413" s="73" t="s">
        <v>105</v>
      </c>
      <c r="D413" s="73" t="s">
        <v>751</v>
      </c>
      <c r="E413" s="73"/>
      <c r="F413" s="74" t="s">
        <v>45</v>
      </c>
      <c r="G413" s="75">
        <v>1.96</v>
      </c>
      <c r="H413" s="76">
        <v>45.58</v>
      </c>
      <c r="I413" s="76">
        <f t="shared" si="122"/>
        <v>45.58</v>
      </c>
      <c r="J413" s="76">
        <f t="shared" si="128"/>
        <v>89.336799999999997</v>
      </c>
    </row>
    <row r="414" spans="1:10" s="25" customFormat="1" ht="15" customHeight="1" x14ac:dyDescent="0.2">
      <c r="A414" s="73" t="s">
        <v>964</v>
      </c>
      <c r="B414" s="73" t="s">
        <v>755</v>
      </c>
      <c r="C414" s="73" t="s">
        <v>114</v>
      </c>
      <c r="D414" s="73" t="s">
        <v>756</v>
      </c>
      <c r="E414" s="73"/>
      <c r="F414" s="74" t="s">
        <v>53</v>
      </c>
      <c r="G414" s="75">
        <v>4.08</v>
      </c>
      <c r="H414" s="76">
        <v>33.36</v>
      </c>
      <c r="I414" s="76">
        <f t="shared" si="122"/>
        <v>33.36</v>
      </c>
      <c r="J414" s="76">
        <f t="shared" si="128"/>
        <v>136.1088</v>
      </c>
    </row>
    <row r="415" spans="1:10" s="25" customFormat="1" ht="22.5" customHeight="1" x14ac:dyDescent="0.2">
      <c r="A415" s="73" t="s">
        <v>965</v>
      </c>
      <c r="B415" s="73" t="s">
        <v>915</v>
      </c>
      <c r="C415" s="73" t="s">
        <v>105</v>
      </c>
      <c r="D415" s="73" t="s">
        <v>77</v>
      </c>
      <c r="E415" s="73"/>
      <c r="F415" s="74" t="s">
        <v>10</v>
      </c>
      <c r="G415" s="75">
        <v>3.27</v>
      </c>
      <c r="H415" s="76">
        <v>60.76</v>
      </c>
      <c r="I415" s="76">
        <f t="shared" si="122"/>
        <v>60.76</v>
      </c>
      <c r="J415" s="76">
        <f t="shared" si="128"/>
        <v>198.68519999999998</v>
      </c>
    </row>
    <row r="416" spans="1:10" s="25" customFormat="1" ht="15" customHeight="1" x14ac:dyDescent="0.2">
      <c r="A416" s="22" t="s">
        <v>966</v>
      </c>
      <c r="B416" s="22"/>
      <c r="C416" s="22"/>
      <c r="D416" s="22" t="s">
        <v>967</v>
      </c>
      <c r="E416" s="22"/>
      <c r="F416" s="22"/>
      <c r="G416" s="23"/>
      <c r="H416" s="24"/>
      <c r="I416" s="24"/>
      <c r="J416" s="24">
        <f>J417+J429+J439+J457</f>
        <v>169088.36190000002</v>
      </c>
    </row>
    <row r="417" spans="1:10" s="25" customFormat="1" ht="15" customHeight="1" x14ac:dyDescent="0.2">
      <c r="A417" s="22" t="s">
        <v>968</v>
      </c>
      <c r="B417" s="22"/>
      <c r="C417" s="22"/>
      <c r="D417" s="22" t="s">
        <v>969</v>
      </c>
      <c r="E417" s="22"/>
      <c r="F417" s="22"/>
      <c r="G417" s="23"/>
      <c r="H417" s="24"/>
      <c r="I417" s="24"/>
      <c r="J417" s="24">
        <f>SUM(J418:J428)</f>
        <v>88245.1</v>
      </c>
    </row>
    <row r="418" spans="1:10" s="25" customFormat="1" ht="22.5" customHeight="1" x14ac:dyDescent="0.2">
      <c r="A418" s="73" t="s">
        <v>970</v>
      </c>
      <c r="B418" s="73" t="s">
        <v>971</v>
      </c>
      <c r="C418" s="73" t="s">
        <v>123</v>
      </c>
      <c r="D418" s="73" t="s">
        <v>972</v>
      </c>
      <c r="E418" s="73"/>
      <c r="F418" s="74" t="s">
        <v>10</v>
      </c>
      <c r="G418" s="75">
        <v>5</v>
      </c>
      <c r="H418" s="76">
        <v>518.14</v>
      </c>
      <c r="I418" s="76">
        <f t="shared" ref="I418:I481" si="129">H418*$J$7</f>
        <v>518.14</v>
      </c>
      <c r="J418" s="76">
        <f t="shared" ref="J418" si="130">G418*I418</f>
        <v>2590.6999999999998</v>
      </c>
    </row>
    <row r="419" spans="1:10" s="25" customFormat="1" ht="22.5" customHeight="1" x14ac:dyDescent="0.2">
      <c r="A419" s="73" t="s">
        <v>973</v>
      </c>
      <c r="B419" s="73" t="s">
        <v>974</v>
      </c>
      <c r="C419" s="73" t="s">
        <v>123</v>
      </c>
      <c r="D419" s="73" t="s">
        <v>975</v>
      </c>
      <c r="E419" s="73"/>
      <c r="F419" s="74" t="s">
        <v>10</v>
      </c>
      <c r="G419" s="75">
        <v>45</v>
      </c>
      <c r="H419" s="76">
        <v>783.22</v>
      </c>
      <c r="I419" s="76">
        <f t="shared" si="129"/>
        <v>783.22</v>
      </c>
      <c r="J419" s="76">
        <f t="shared" ref="J419:J428" si="131">G419*I419</f>
        <v>35244.9</v>
      </c>
    </row>
    <row r="420" spans="1:10" s="25" customFormat="1" ht="22.5" customHeight="1" x14ac:dyDescent="0.2">
      <c r="A420" s="73" t="s">
        <v>976</v>
      </c>
      <c r="B420" s="73" t="s">
        <v>977</v>
      </c>
      <c r="C420" s="73" t="s">
        <v>123</v>
      </c>
      <c r="D420" s="73" t="s">
        <v>978</v>
      </c>
      <c r="E420" s="73"/>
      <c r="F420" s="74" t="s">
        <v>10</v>
      </c>
      <c r="G420" s="75">
        <v>40</v>
      </c>
      <c r="H420" s="76">
        <v>737.25</v>
      </c>
      <c r="I420" s="76">
        <f t="shared" si="129"/>
        <v>737.25</v>
      </c>
      <c r="J420" s="76">
        <f t="shared" si="131"/>
        <v>29490</v>
      </c>
    </row>
    <row r="421" spans="1:10" s="25" customFormat="1" ht="45" customHeight="1" x14ac:dyDescent="0.2">
      <c r="A421" s="73" t="s">
        <v>979</v>
      </c>
      <c r="B421" s="73" t="s">
        <v>448</v>
      </c>
      <c r="C421" s="73" t="s">
        <v>105</v>
      </c>
      <c r="D421" s="73" t="s">
        <v>980</v>
      </c>
      <c r="E421" s="73"/>
      <c r="F421" s="74" t="s">
        <v>45</v>
      </c>
      <c r="G421" s="75">
        <v>270</v>
      </c>
      <c r="H421" s="76">
        <v>6.04</v>
      </c>
      <c r="I421" s="76">
        <f t="shared" si="129"/>
        <v>6.04</v>
      </c>
      <c r="J421" s="76">
        <f t="shared" si="131"/>
        <v>1630.8</v>
      </c>
    </row>
    <row r="422" spans="1:10" s="25" customFormat="1" ht="45" customHeight="1" x14ac:dyDescent="0.2">
      <c r="A422" s="73" t="s">
        <v>981</v>
      </c>
      <c r="B422" s="73" t="s">
        <v>451</v>
      </c>
      <c r="C422" s="73" t="s">
        <v>105</v>
      </c>
      <c r="D422" s="73" t="s">
        <v>982</v>
      </c>
      <c r="E422" s="73"/>
      <c r="F422" s="74" t="s">
        <v>45</v>
      </c>
      <c r="G422" s="75">
        <v>270</v>
      </c>
      <c r="H422" s="76">
        <v>34.4</v>
      </c>
      <c r="I422" s="76">
        <f t="shared" si="129"/>
        <v>34.4</v>
      </c>
      <c r="J422" s="76">
        <f t="shared" si="131"/>
        <v>9288</v>
      </c>
    </row>
    <row r="423" spans="1:10" s="25" customFormat="1" ht="22.5" customHeight="1" x14ac:dyDescent="0.2">
      <c r="A423" s="73" t="s">
        <v>983</v>
      </c>
      <c r="B423" s="73" t="s">
        <v>726</v>
      </c>
      <c r="C423" s="73" t="s">
        <v>105</v>
      </c>
      <c r="D423" s="73" t="s">
        <v>984</v>
      </c>
      <c r="E423" s="73"/>
      <c r="F423" s="74" t="s">
        <v>45</v>
      </c>
      <c r="G423" s="75">
        <v>270</v>
      </c>
      <c r="H423" s="76">
        <v>2.85</v>
      </c>
      <c r="I423" s="76">
        <f t="shared" si="129"/>
        <v>2.85</v>
      </c>
      <c r="J423" s="76">
        <f t="shared" si="131"/>
        <v>769.5</v>
      </c>
    </row>
    <row r="424" spans="1:10" s="25" customFormat="1" ht="30" customHeight="1" x14ac:dyDescent="0.2">
      <c r="A424" s="73" t="s">
        <v>985</v>
      </c>
      <c r="B424" s="73" t="s">
        <v>880</v>
      </c>
      <c r="C424" s="73" t="s">
        <v>105</v>
      </c>
      <c r="D424" s="73" t="s">
        <v>986</v>
      </c>
      <c r="E424" s="73"/>
      <c r="F424" s="74" t="s">
        <v>45</v>
      </c>
      <c r="G424" s="75">
        <v>270</v>
      </c>
      <c r="H424" s="76">
        <v>16.48</v>
      </c>
      <c r="I424" s="76">
        <f t="shared" si="129"/>
        <v>16.48</v>
      </c>
      <c r="J424" s="76">
        <f t="shared" si="131"/>
        <v>4449.6000000000004</v>
      </c>
    </row>
    <row r="425" spans="1:10" s="25" customFormat="1" ht="45" customHeight="1" x14ac:dyDescent="0.2">
      <c r="A425" s="73" t="s">
        <v>987</v>
      </c>
      <c r="B425" s="73" t="s">
        <v>448</v>
      </c>
      <c r="C425" s="73" t="s">
        <v>105</v>
      </c>
      <c r="D425" s="73" t="s">
        <v>988</v>
      </c>
      <c r="E425" s="73"/>
      <c r="F425" s="74" t="s">
        <v>45</v>
      </c>
      <c r="G425" s="75">
        <v>80</v>
      </c>
      <c r="H425" s="76">
        <v>6.04</v>
      </c>
      <c r="I425" s="76">
        <f t="shared" si="129"/>
        <v>6.04</v>
      </c>
      <c r="J425" s="76">
        <f t="shared" si="131"/>
        <v>483.2</v>
      </c>
    </row>
    <row r="426" spans="1:10" s="25" customFormat="1" ht="45" customHeight="1" x14ac:dyDescent="0.2">
      <c r="A426" s="73" t="s">
        <v>989</v>
      </c>
      <c r="B426" s="73" t="s">
        <v>451</v>
      </c>
      <c r="C426" s="73" t="s">
        <v>105</v>
      </c>
      <c r="D426" s="73" t="s">
        <v>990</v>
      </c>
      <c r="E426" s="73"/>
      <c r="F426" s="74" t="s">
        <v>45</v>
      </c>
      <c r="G426" s="75">
        <v>80</v>
      </c>
      <c r="H426" s="76">
        <v>34.4</v>
      </c>
      <c r="I426" s="76">
        <f t="shared" si="129"/>
        <v>34.4</v>
      </c>
      <c r="J426" s="76">
        <f t="shared" si="131"/>
        <v>2752</v>
      </c>
    </row>
    <row r="427" spans="1:10" s="25" customFormat="1" ht="22.5" customHeight="1" x14ac:dyDescent="0.2">
      <c r="A427" s="73" t="s">
        <v>991</v>
      </c>
      <c r="B427" s="73" t="s">
        <v>726</v>
      </c>
      <c r="C427" s="73" t="s">
        <v>105</v>
      </c>
      <c r="D427" s="73" t="s">
        <v>992</v>
      </c>
      <c r="E427" s="73"/>
      <c r="F427" s="74" t="s">
        <v>45</v>
      </c>
      <c r="G427" s="75">
        <v>80</v>
      </c>
      <c r="H427" s="76">
        <v>2.85</v>
      </c>
      <c r="I427" s="76">
        <f t="shared" si="129"/>
        <v>2.85</v>
      </c>
      <c r="J427" s="76">
        <f t="shared" si="131"/>
        <v>228</v>
      </c>
    </row>
    <row r="428" spans="1:10" s="25" customFormat="1" ht="30" customHeight="1" x14ac:dyDescent="0.2">
      <c r="A428" s="73" t="s">
        <v>993</v>
      </c>
      <c r="B428" s="73" t="s">
        <v>880</v>
      </c>
      <c r="C428" s="73" t="s">
        <v>105</v>
      </c>
      <c r="D428" s="73" t="s">
        <v>994</v>
      </c>
      <c r="E428" s="73"/>
      <c r="F428" s="74" t="s">
        <v>45</v>
      </c>
      <c r="G428" s="75">
        <v>80</v>
      </c>
      <c r="H428" s="76">
        <v>16.48</v>
      </c>
      <c r="I428" s="76">
        <f t="shared" si="129"/>
        <v>16.48</v>
      </c>
      <c r="J428" s="76">
        <f t="shared" si="131"/>
        <v>1318.4</v>
      </c>
    </row>
    <row r="429" spans="1:10" s="25" customFormat="1" ht="15" customHeight="1" x14ac:dyDescent="0.2">
      <c r="A429" s="22" t="s">
        <v>995</v>
      </c>
      <c r="B429" s="22"/>
      <c r="C429" s="22"/>
      <c r="D429" s="22" t="s">
        <v>524</v>
      </c>
      <c r="E429" s="22"/>
      <c r="F429" s="22"/>
      <c r="G429" s="23"/>
      <c r="H429" s="24"/>
      <c r="I429" s="24"/>
      <c r="J429" s="24">
        <f>SUM(J430:J438)</f>
        <v>37934.118200000004</v>
      </c>
    </row>
    <row r="430" spans="1:10" s="25" customFormat="1" ht="15" customHeight="1" x14ac:dyDescent="0.2">
      <c r="A430" s="73" t="s">
        <v>996</v>
      </c>
      <c r="B430" s="73" t="s">
        <v>997</v>
      </c>
      <c r="C430" s="73" t="s">
        <v>105</v>
      </c>
      <c r="D430" s="73" t="s">
        <v>998</v>
      </c>
      <c r="E430" s="73"/>
      <c r="F430" s="74" t="s">
        <v>47</v>
      </c>
      <c r="G430" s="75">
        <v>32.840000000000003</v>
      </c>
      <c r="H430" s="76">
        <v>106.44</v>
      </c>
      <c r="I430" s="76">
        <f t="shared" si="129"/>
        <v>106.44</v>
      </c>
      <c r="J430" s="76">
        <f t="shared" ref="J430" si="132">G430*I430</f>
        <v>3495.4896000000003</v>
      </c>
    </row>
    <row r="431" spans="1:10" s="25" customFormat="1" ht="22.5" customHeight="1" x14ac:dyDescent="0.2">
      <c r="A431" s="73" t="s">
        <v>999</v>
      </c>
      <c r="B431" s="73" t="s">
        <v>1000</v>
      </c>
      <c r="C431" s="73" t="s">
        <v>105</v>
      </c>
      <c r="D431" s="73" t="s">
        <v>1001</v>
      </c>
      <c r="E431" s="73"/>
      <c r="F431" s="74" t="s">
        <v>45</v>
      </c>
      <c r="G431" s="75">
        <v>126.35</v>
      </c>
      <c r="H431" s="76">
        <v>67.290000000000006</v>
      </c>
      <c r="I431" s="76">
        <f t="shared" si="129"/>
        <v>67.290000000000006</v>
      </c>
      <c r="J431" s="76">
        <f t="shared" ref="J431:J438" si="133">G431*I431</f>
        <v>8502.0915000000005</v>
      </c>
    </row>
    <row r="432" spans="1:10" s="25" customFormat="1" ht="22.5" customHeight="1" x14ac:dyDescent="0.2">
      <c r="A432" s="73" t="s">
        <v>1002</v>
      </c>
      <c r="B432" s="73" t="s">
        <v>1003</v>
      </c>
      <c r="C432" s="73" t="s">
        <v>105</v>
      </c>
      <c r="D432" s="73" t="s">
        <v>1004</v>
      </c>
      <c r="E432" s="73"/>
      <c r="F432" s="74" t="s">
        <v>45</v>
      </c>
      <c r="G432" s="75">
        <v>170.31</v>
      </c>
      <c r="H432" s="76">
        <v>68.81</v>
      </c>
      <c r="I432" s="76">
        <f t="shared" si="129"/>
        <v>68.81</v>
      </c>
      <c r="J432" s="76">
        <f t="shared" si="133"/>
        <v>11719.0311</v>
      </c>
    </row>
    <row r="433" spans="1:10" s="25" customFormat="1" ht="22.5" customHeight="1" x14ac:dyDescent="0.2">
      <c r="A433" s="73" t="s">
        <v>1005</v>
      </c>
      <c r="B433" s="73" t="s">
        <v>1006</v>
      </c>
      <c r="C433" s="73" t="s">
        <v>114</v>
      </c>
      <c r="D433" s="73" t="s">
        <v>1007</v>
      </c>
      <c r="E433" s="73"/>
      <c r="F433" s="74" t="s">
        <v>53</v>
      </c>
      <c r="G433" s="75">
        <v>7.2</v>
      </c>
      <c r="H433" s="76">
        <v>58.94</v>
      </c>
      <c r="I433" s="76">
        <f t="shared" si="129"/>
        <v>58.94</v>
      </c>
      <c r="J433" s="76">
        <f t="shared" si="133"/>
        <v>424.36799999999999</v>
      </c>
    </row>
    <row r="434" spans="1:10" s="25" customFormat="1" ht="37.5" customHeight="1" x14ac:dyDescent="0.2">
      <c r="A434" s="73" t="s">
        <v>1008</v>
      </c>
      <c r="B434" s="73" t="s">
        <v>887</v>
      </c>
      <c r="C434" s="73" t="s">
        <v>105</v>
      </c>
      <c r="D434" s="73" t="s">
        <v>1009</v>
      </c>
      <c r="E434" s="73"/>
      <c r="F434" s="74" t="s">
        <v>45</v>
      </c>
      <c r="G434" s="75">
        <v>113.74</v>
      </c>
      <c r="H434" s="76">
        <v>56.7</v>
      </c>
      <c r="I434" s="76">
        <f t="shared" si="129"/>
        <v>56.7</v>
      </c>
      <c r="J434" s="76">
        <f t="shared" si="133"/>
        <v>6449.058</v>
      </c>
    </row>
    <row r="435" spans="1:10" s="25" customFormat="1" ht="52.5" customHeight="1" x14ac:dyDescent="0.2">
      <c r="A435" s="73" t="s">
        <v>1010</v>
      </c>
      <c r="B435" s="73" t="s">
        <v>1011</v>
      </c>
      <c r="C435" s="73" t="s">
        <v>105</v>
      </c>
      <c r="D435" s="73" t="s">
        <v>1012</v>
      </c>
      <c r="E435" s="73"/>
      <c r="F435" s="74" t="s">
        <v>10</v>
      </c>
      <c r="G435" s="75">
        <v>46</v>
      </c>
      <c r="H435" s="76">
        <v>44.24</v>
      </c>
      <c r="I435" s="76">
        <f t="shared" si="129"/>
        <v>44.24</v>
      </c>
      <c r="J435" s="76">
        <f t="shared" si="133"/>
        <v>2035.0400000000002</v>
      </c>
    </row>
    <row r="436" spans="1:10" s="25" customFormat="1" ht="22.5" customHeight="1" x14ac:dyDescent="0.2">
      <c r="A436" s="73" t="s">
        <v>1013</v>
      </c>
      <c r="B436" s="73" t="s">
        <v>244</v>
      </c>
      <c r="C436" s="73" t="s">
        <v>123</v>
      </c>
      <c r="D436" s="73" t="s">
        <v>1014</v>
      </c>
      <c r="E436" s="73"/>
      <c r="F436" s="74" t="s">
        <v>47</v>
      </c>
      <c r="G436" s="75">
        <v>27.3</v>
      </c>
      <c r="H436" s="76">
        <v>74.08</v>
      </c>
      <c r="I436" s="76">
        <f t="shared" si="129"/>
        <v>74.08</v>
      </c>
      <c r="J436" s="76">
        <f t="shared" si="133"/>
        <v>2022.384</v>
      </c>
    </row>
    <row r="437" spans="1:10" s="25" customFormat="1" ht="37.5" customHeight="1" x14ac:dyDescent="0.2">
      <c r="A437" s="73" t="s">
        <v>1015</v>
      </c>
      <c r="B437" s="73" t="s">
        <v>1016</v>
      </c>
      <c r="C437" s="73" t="s">
        <v>105</v>
      </c>
      <c r="D437" s="73" t="s">
        <v>1017</v>
      </c>
      <c r="E437" s="73"/>
      <c r="F437" s="74" t="s">
        <v>45</v>
      </c>
      <c r="G437" s="75">
        <v>31.7</v>
      </c>
      <c r="H437" s="76">
        <v>80.239999999999995</v>
      </c>
      <c r="I437" s="76">
        <f t="shared" si="129"/>
        <v>80.239999999999995</v>
      </c>
      <c r="J437" s="76">
        <f t="shared" si="133"/>
        <v>2543.6079999999997</v>
      </c>
    </row>
    <row r="438" spans="1:10" s="25" customFormat="1" ht="22.5" customHeight="1" x14ac:dyDescent="0.2">
      <c r="A438" s="73" t="s">
        <v>1018</v>
      </c>
      <c r="B438" s="73" t="s">
        <v>1019</v>
      </c>
      <c r="C438" s="73" t="s">
        <v>105</v>
      </c>
      <c r="D438" s="73" t="s">
        <v>1020</v>
      </c>
      <c r="E438" s="73"/>
      <c r="F438" s="74" t="s">
        <v>45</v>
      </c>
      <c r="G438" s="75">
        <v>31.7</v>
      </c>
      <c r="H438" s="76">
        <v>23.44</v>
      </c>
      <c r="I438" s="76">
        <f t="shared" si="129"/>
        <v>23.44</v>
      </c>
      <c r="J438" s="76">
        <f t="shared" si="133"/>
        <v>743.048</v>
      </c>
    </row>
    <row r="439" spans="1:10" s="25" customFormat="1" ht="15" customHeight="1" x14ac:dyDescent="0.2">
      <c r="A439" s="22" t="s">
        <v>1021</v>
      </c>
      <c r="B439" s="22"/>
      <c r="C439" s="22"/>
      <c r="D439" s="22" t="s">
        <v>1022</v>
      </c>
      <c r="E439" s="22"/>
      <c r="F439" s="22"/>
      <c r="G439" s="23"/>
      <c r="H439" s="24"/>
      <c r="I439" s="24"/>
      <c r="J439" s="24">
        <f>SUM(J440:J456)</f>
        <v>31518.191800000001</v>
      </c>
    </row>
    <row r="440" spans="1:10" s="25" customFormat="1" ht="15" customHeight="1" x14ac:dyDescent="0.2">
      <c r="A440" s="73" t="s">
        <v>1023</v>
      </c>
      <c r="B440" s="73" t="s">
        <v>791</v>
      </c>
      <c r="C440" s="73" t="s">
        <v>105</v>
      </c>
      <c r="D440" s="73" t="s">
        <v>66</v>
      </c>
      <c r="E440" s="73"/>
      <c r="F440" s="74" t="s">
        <v>47</v>
      </c>
      <c r="G440" s="75">
        <v>8.1199999999999992</v>
      </c>
      <c r="H440" s="76">
        <v>68.95</v>
      </c>
      <c r="I440" s="76">
        <f t="shared" si="129"/>
        <v>68.95</v>
      </c>
      <c r="J440" s="76">
        <f t="shared" ref="J440" si="134">G440*I440</f>
        <v>559.87400000000002</v>
      </c>
    </row>
    <row r="441" spans="1:10" s="25" customFormat="1" ht="15" customHeight="1" x14ac:dyDescent="0.2">
      <c r="A441" s="73" t="s">
        <v>1024</v>
      </c>
      <c r="B441" s="73" t="s">
        <v>235</v>
      </c>
      <c r="C441" s="73" t="s">
        <v>105</v>
      </c>
      <c r="D441" s="73" t="s">
        <v>793</v>
      </c>
      <c r="E441" s="73"/>
      <c r="F441" s="74" t="s">
        <v>47</v>
      </c>
      <c r="G441" s="75">
        <v>4.6399999999999997</v>
      </c>
      <c r="H441" s="76">
        <v>28.83</v>
      </c>
      <c r="I441" s="76">
        <f t="shared" si="129"/>
        <v>28.83</v>
      </c>
      <c r="J441" s="76">
        <f t="shared" ref="J441:J456" si="135">G441*I441</f>
        <v>133.77119999999999</v>
      </c>
    </row>
    <row r="442" spans="1:10" s="25" customFormat="1" ht="22.5" customHeight="1" x14ac:dyDescent="0.2">
      <c r="A442" s="73" t="s">
        <v>1025</v>
      </c>
      <c r="B442" s="73" t="s">
        <v>249</v>
      </c>
      <c r="C442" s="73" t="s">
        <v>105</v>
      </c>
      <c r="D442" s="73" t="s">
        <v>69</v>
      </c>
      <c r="E442" s="73"/>
      <c r="F442" s="74" t="s">
        <v>45</v>
      </c>
      <c r="G442" s="75">
        <v>13.53</v>
      </c>
      <c r="H442" s="76">
        <v>25.15</v>
      </c>
      <c r="I442" s="76">
        <f t="shared" si="129"/>
        <v>25.15</v>
      </c>
      <c r="J442" s="76">
        <f t="shared" si="135"/>
        <v>340.27949999999998</v>
      </c>
    </row>
    <row r="443" spans="1:10" s="25" customFormat="1" ht="15" customHeight="1" x14ac:dyDescent="0.2">
      <c r="A443" s="73" t="s">
        <v>1026</v>
      </c>
      <c r="B443" s="73" t="s">
        <v>251</v>
      </c>
      <c r="C443" s="73" t="s">
        <v>105</v>
      </c>
      <c r="D443" s="73" t="s">
        <v>252</v>
      </c>
      <c r="E443" s="73"/>
      <c r="F443" s="74" t="s">
        <v>45</v>
      </c>
      <c r="G443" s="75">
        <v>7.73</v>
      </c>
      <c r="H443" s="76">
        <v>51.28</v>
      </c>
      <c r="I443" s="76">
        <f t="shared" si="129"/>
        <v>51.28</v>
      </c>
      <c r="J443" s="76">
        <f t="shared" si="135"/>
        <v>396.39440000000002</v>
      </c>
    </row>
    <row r="444" spans="1:10" s="25" customFormat="1" ht="22.5" customHeight="1" x14ac:dyDescent="0.2">
      <c r="A444" s="73" t="s">
        <v>1027</v>
      </c>
      <c r="B444" s="73" t="s">
        <v>257</v>
      </c>
      <c r="C444" s="73" t="s">
        <v>123</v>
      </c>
      <c r="D444" s="73" t="s">
        <v>258</v>
      </c>
      <c r="E444" s="73"/>
      <c r="F444" s="74" t="s">
        <v>47</v>
      </c>
      <c r="G444" s="75">
        <v>1.93</v>
      </c>
      <c r="H444" s="76">
        <v>451.29</v>
      </c>
      <c r="I444" s="76">
        <f t="shared" si="129"/>
        <v>451.29</v>
      </c>
      <c r="J444" s="76">
        <f t="shared" si="135"/>
        <v>870.98969999999997</v>
      </c>
    </row>
    <row r="445" spans="1:10" s="25" customFormat="1" ht="22.5" customHeight="1" x14ac:dyDescent="0.2">
      <c r="A445" s="73" t="s">
        <v>1028</v>
      </c>
      <c r="B445" s="73" t="s">
        <v>1029</v>
      </c>
      <c r="C445" s="73" t="s">
        <v>105</v>
      </c>
      <c r="D445" s="73" t="s">
        <v>1030</v>
      </c>
      <c r="E445" s="73"/>
      <c r="F445" s="74" t="s">
        <v>7</v>
      </c>
      <c r="G445" s="75">
        <v>29</v>
      </c>
      <c r="H445" s="76">
        <v>9.2100000000000009</v>
      </c>
      <c r="I445" s="76">
        <f t="shared" si="129"/>
        <v>9.2100000000000009</v>
      </c>
      <c r="J445" s="76">
        <f t="shared" si="135"/>
        <v>267.09000000000003</v>
      </c>
    </row>
    <row r="446" spans="1:10" s="25" customFormat="1" ht="45" customHeight="1" x14ac:dyDescent="0.2">
      <c r="A446" s="73" t="s">
        <v>1031</v>
      </c>
      <c r="B446" s="73" t="s">
        <v>1032</v>
      </c>
      <c r="C446" s="73" t="s">
        <v>105</v>
      </c>
      <c r="D446" s="73" t="s">
        <v>1033</v>
      </c>
      <c r="E446" s="73"/>
      <c r="F446" s="74" t="s">
        <v>7</v>
      </c>
      <c r="G446" s="75">
        <v>36.24</v>
      </c>
      <c r="H446" s="76">
        <v>13.95</v>
      </c>
      <c r="I446" s="76">
        <f t="shared" si="129"/>
        <v>13.95</v>
      </c>
      <c r="J446" s="76">
        <f t="shared" si="135"/>
        <v>505.548</v>
      </c>
    </row>
    <row r="447" spans="1:10" s="25" customFormat="1" ht="37.5" customHeight="1" x14ac:dyDescent="0.2">
      <c r="A447" s="73" t="s">
        <v>1034</v>
      </c>
      <c r="B447" s="73" t="s">
        <v>1035</v>
      </c>
      <c r="C447" s="73" t="s">
        <v>105</v>
      </c>
      <c r="D447" s="73" t="s">
        <v>1036</v>
      </c>
      <c r="E447" s="73"/>
      <c r="F447" s="74" t="s">
        <v>45</v>
      </c>
      <c r="G447" s="75">
        <v>25.87</v>
      </c>
      <c r="H447" s="76">
        <v>55.26</v>
      </c>
      <c r="I447" s="76">
        <f t="shared" si="129"/>
        <v>55.26</v>
      </c>
      <c r="J447" s="76">
        <f t="shared" si="135"/>
        <v>1429.5762</v>
      </c>
    </row>
    <row r="448" spans="1:10" s="25" customFormat="1" ht="37.5" customHeight="1" x14ac:dyDescent="0.2">
      <c r="A448" s="73" t="s">
        <v>1037</v>
      </c>
      <c r="B448" s="73" t="s">
        <v>448</v>
      </c>
      <c r="C448" s="73" t="s">
        <v>105</v>
      </c>
      <c r="D448" s="73" t="s">
        <v>449</v>
      </c>
      <c r="E448" s="73"/>
      <c r="F448" s="74" t="s">
        <v>45</v>
      </c>
      <c r="G448" s="75">
        <v>51.74</v>
      </c>
      <c r="H448" s="76">
        <v>6.04</v>
      </c>
      <c r="I448" s="76">
        <f t="shared" si="129"/>
        <v>6.04</v>
      </c>
      <c r="J448" s="76">
        <f t="shared" si="135"/>
        <v>312.50960000000003</v>
      </c>
    </row>
    <row r="449" spans="1:10" s="25" customFormat="1" ht="37.5" customHeight="1" x14ac:dyDescent="0.2">
      <c r="A449" s="73" t="s">
        <v>1038</v>
      </c>
      <c r="B449" s="73" t="s">
        <v>451</v>
      </c>
      <c r="C449" s="73" t="s">
        <v>105</v>
      </c>
      <c r="D449" s="73" t="s">
        <v>452</v>
      </c>
      <c r="E449" s="73"/>
      <c r="F449" s="74" t="s">
        <v>45</v>
      </c>
      <c r="G449" s="75">
        <v>51.74</v>
      </c>
      <c r="H449" s="76">
        <v>34.4</v>
      </c>
      <c r="I449" s="76">
        <f t="shared" si="129"/>
        <v>34.4</v>
      </c>
      <c r="J449" s="76">
        <f t="shared" si="135"/>
        <v>1779.856</v>
      </c>
    </row>
    <row r="450" spans="1:10" s="25" customFormat="1" ht="22.5" customHeight="1" x14ac:dyDescent="0.2">
      <c r="A450" s="73" t="s">
        <v>1039</v>
      </c>
      <c r="B450" s="73" t="s">
        <v>561</v>
      </c>
      <c r="C450" s="73" t="s">
        <v>105</v>
      </c>
      <c r="D450" s="73" t="s">
        <v>572</v>
      </c>
      <c r="E450" s="73"/>
      <c r="F450" s="74" t="s">
        <v>45</v>
      </c>
      <c r="G450" s="75">
        <v>19.329999999999998</v>
      </c>
      <c r="H450" s="76">
        <v>10.49</v>
      </c>
      <c r="I450" s="76">
        <f t="shared" si="129"/>
        <v>10.49</v>
      </c>
      <c r="J450" s="76">
        <f t="shared" si="135"/>
        <v>202.77169999999998</v>
      </c>
    </row>
    <row r="451" spans="1:10" s="25" customFormat="1" ht="37.5" customHeight="1" x14ac:dyDescent="0.2">
      <c r="A451" s="73" t="s">
        <v>1040</v>
      </c>
      <c r="B451" s="73" t="s">
        <v>1041</v>
      </c>
      <c r="C451" s="73" t="s">
        <v>123</v>
      </c>
      <c r="D451" s="73" t="s">
        <v>1042</v>
      </c>
      <c r="E451" s="73"/>
      <c r="F451" s="74" t="s">
        <v>282</v>
      </c>
      <c r="G451" s="75">
        <v>25.87</v>
      </c>
      <c r="H451" s="76">
        <v>79.489999999999995</v>
      </c>
      <c r="I451" s="76">
        <f t="shared" si="129"/>
        <v>79.489999999999995</v>
      </c>
      <c r="J451" s="76">
        <f t="shared" si="135"/>
        <v>2056.4063000000001</v>
      </c>
    </row>
    <row r="452" spans="1:10" s="25" customFormat="1" ht="15" customHeight="1" x14ac:dyDescent="0.2">
      <c r="A452" s="73" t="s">
        <v>1043</v>
      </c>
      <c r="B452" s="73" t="s">
        <v>466</v>
      </c>
      <c r="C452" s="73" t="s">
        <v>114</v>
      </c>
      <c r="D452" s="73" t="s">
        <v>467</v>
      </c>
      <c r="E452" s="73"/>
      <c r="F452" s="74" t="s">
        <v>53</v>
      </c>
      <c r="G452" s="75">
        <v>19.329999999999998</v>
      </c>
      <c r="H452" s="76">
        <v>70.97</v>
      </c>
      <c r="I452" s="76">
        <f t="shared" si="129"/>
        <v>70.97</v>
      </c>
      <c r="J452" s="76">
        <f t="shared" si="135"/>
        <v>1371.8500999999999</v>
      </c>
    </row>
    <row r="453" spans="1:10" s="25" customFormat="1" ht="22.5" customHeight="1" x14ac:dyDescent="0.2">
      <c r="A453" s="73" t="s">
        <v>1044</v>
      </c>
      <c r="B453" s="73" t="s">
        <v>1045</v>
      </c>
      <c r="C453" s="73" t="s">
        <v>123</v>
      </c>
      <c r="D453" s="73" t="s">
        <v>1046</v>
      </c>
      <c r="E453" s="73"/>
      <c r="F453" s="74" t="s">
        <v>45</v>
      </c>
      <c r="G453" s="75">
        <v>14.1</v>
      </c>
      <c r="H453" s="76">
        <v>394.33</v>
      </c>
      <c r="I453" s="76">
        <f t="shared" si="129"/>
        <v>394.33</v>
      </c>
      <c r="J453" s="76">
        <f t="shared" si="135"/>
        <v>5560.0529999999999</v>
      </c>
    </row>
    <row r="454" spans="1:10" s="25" customFormat="1" ht="15" customHeight="1" x14ac:dyDescent="0.2">
      <c r="A454" s="73" t="s">
        <v>1047</v>
      </c>
      <c r="B454" s="73" t="s">
        <v>1048</v>
      </c>
      <c r="C454" s="73" t="s">
        <v>114</v>
      </c>
      <c r="D454" s="73" t="s">
        <v>1049</v>
      </c>
      <c r="E454" s="73"/>
      <c r="F454" s="74" t="s">
        <v>45</v>
      </c>
      <c r="G454" s="75">
        <v>41.79</v>
      </c>
      <c r="H454" s="76">
        <v>373.41</v>
      </c>
      <c r="I454" s="76">
        <f t="shared" si="129"/>
        <v>373.41</v>
      </c>
      <c r="J454" s="76">
        <f t="shared" si="135"/>
        <v>15604.803900000001</v>
      </c>
    </row>
    <row r="455" spans="1:10" s="25" customFormat="1" ht="22.5" customHeight="1" x14ac:dyDescent="0.2">
      <c r="A455" s="73" t="s">
        <v>1050</v>
      </c>
      <c r="B455" s="73" t="s">
        <v>726</v>
      </c>
      <c r="C455" s="73" t="s">
        <v>105</v>
      </c>
      <c r="D455" s="73" t="s">
        <v>727</v>
      </c>
      <c r="E455" s="73"/>
      <c r="F455" s="74" t="s">
        <v>45</v>
      </c>
      <c r="G455" s="75">
        <v>6.54</v>
      </c>
      <c r="H455" s="76">
        <v>2.85</v>
      </c>
      <c r="I455" s="76">
        <f t="shared" si="129"/>
        <v>2.85</v>
      </c>
      <c r="J455" s="76">
        <f t="shared" si="135"/>
        <v>18.638999999999999</v>
      </c>
    </row>
    <row r="456" spans="1:10" s="25" customFormat="1" ht="22.5" customHeight="1" x14ac:dyDescent="0.2">
      <c r="A456" s="73" t="s">
        <v>1051</v>
      </c>
      <c r="B456" s="73" t="s">
        <v>880</v>
      </c>
      <c r="C456" s="73" t="s">
        <v>105</v>
      </c>
      <c r="D456" s="73" t="s">
        <v>949</v>
      </c>
      <c r="E456" s="73"/>
      <c r="F456" s="74" t="s">
        <v>45</v>
      </c>
      <c r="G456" s="75">
        <v>6.54</v>
      </c>
      <c r="H456" s="76">
        <v>16.48</v>
      </c>
      <c r="I456" s="76">
        <f t="shared" si="129"/>
        <v>16.48</v>
      </c>
      <c r="J456" s="76">
        <f t="shared" si="135"/>
        <v>107.7792</v>
      </c>
    </row>
    <row r="457" spans="1:10" s="25" customFormat="1" ht="15" customHeight="1" x14ac:dyDescent="0.2">
      <c r="A457" s="22" t="s">
        <v>1052</v>
      </c>
      <c r="B457" s="22"/>
      <c r="C457" s="22"/>
      <c r="D457" s="22" t="s">
        <v>87</v>
      </c>
      <c r="E457" s="22"/>
      <c r="F457" s="22"/>
      <c r="G457" s="23"/>
      <c r="H457" s="24"/>
      <c r="I457" s="24"/>
      <c r="J457" s="24">
        <f>SUM(J458:J462)</f>
        <v>11390.9519</v>
      </c>
    </row>
    <row r="458" spans="1:10" s="25" customFormat="1" ht="15" customHeight="1" x14ac:dyDescent="0.2">
      <c r="A458" s="73" t="s">
        <v>1053</v>
      </c>
      <c r="B458" s="73" t="s">
        <v>1054</v>
      </c>
      <c r="C458" s="73" t="s">
        <v>114</v>
      </c>
      <c r="D458" s="73" t="s">
        <v>1055</v>
      </c>
      <c r="E458" s="73"/>
      <c r="F458" s="74" t="s">
        <v>67</v>
      </c>
      <c r="G458" s="75">
        <v>275</v>
      </c>
      <c r="H458" s="76">
        <v>10.73</v>
      </c>
      <c r="I458" s="76">
        <f t="shared" si="129"/>
        <v>10.73</v>
      </c>
      <c r="J458" s="76">
        <f t="shared" ref="J458" si="136">G458*I458</f>
        <v>2950.75</v>
      </c>
    </row>
    <row r="459" spans="1:10" s="25" customFormat="1" ht="15" customHeight="1" x14ac:dyDescent="0.2">
      <c r="A459" s="73" t="s">
        <v>1056</v>
      </c>
      <c r="B459" s="73" t="s">
        <v>1057</v>
      </c>
      <c r="C459" s="73" t="s">
        <v>114</v>
      </c>
      <c r="D459" s="73" t="s">
        <v>1058</v>
      </c>
      <c r="E459" s="73"/>
      <c r="F459" s="74" t="s">
        <v>45</v>
      </c>
      <c r="G459" s="75">
        <v>118.67</v>
      </c>
      <c r="H459" s="76">
        <v>18.57</v>
      </c>
      <c r="I459" s="76">
        <f t="shared" si="129"/>
        <v>18.57</v>
      </c>
      <c r="J459" s="76">
        <f t="shared" ref="J459:J462" si="137">G459*I459</f>
        <v>2203.7019</v>
      </c>
    </row>
    <row r="460" spans="1:10" s="25" customFormat="1" ht="15" customHeight="1" x14ac:dyDescent="0.2">
      <c r="A460" s="73" t="s">
        <v>1059</v>
      </c>
      <c r="B460" s="73" t="s">
        <v>1060</v>
      </c>
      <c r="C460" s="73" t="s">
        <v>114</v>
      </c>
      <c r="D460" s="73" t="s">
        <v>1061</v>
      </c>
      <c r="E460" s="73"/>
      <c r="F460" s="74" t="s">
        <v>67</v>
      </c>
      <c r="G460" s="75">
        <v>2</v>
      </c>
      <c r="H460" s="76">
        <v>89.41</v>
      </c>
      <c r="I460" s="76">
        <f t="shared" si="129"/>
        <v>89.41</v>
      </c>
      <c r="J460" s="76">
        <f t="shared" si="137"/>
        <v>178.82</v>
      </c>
    </row>
    <row r="461" spans="1:10" s="25" customFormat="1" ht="15" customHeight="1" x14ac:dyDescent="0.2">
      <c r="A461" s="73" t="s">
        <v>1062</v>
      </c>
      <c r="B461" s="73" t="s">
        <v>1063</v>
      </c>
      <c r="C461" s="73" t="s">
        <v>114</v>
      </c>
      <c r="D461" s="73" t="s">
        <v>1064</v>
      </c>
      <c r="E461" s="73"/>
      <c r="F461" s="74" t="s">
        <v>67</v>
      </c>
      <c r="G461" s="75">
        <v>69</v>
      </c>
      <c r="H461" s="76">
        <v>35</v>
      </c>
      <c r="I461" s="76">
        <f t="shared" si="129"/>
        <v>35</v>
      </c>
      <c r="J461" s="76">
        <f t="shared" si="137"/>
        <v>2415</v>
      </c>
    </row>
    <row r="462" spans="1:10" s="25" customFormat="1" ht="22.5" customHeight="1" x14ac:dyDescent="0.2">
      <c r="A462" s="73" t="s">
        <v>1065</v>
      </c>
      <c r="B462" s="73" t="s">
        <v>1066</v>
      </c>
      <c r="C462" s="73" t="s">
        <v>123</v>
      </c>
      <c r="D462" s="73" t="s">
        <v>1067</v>
      </c>
      <c r="E462" s="73"/>
      <c r="F462" s="74" t="s">
        <v>67</v>
      </c>
      <c r="G462" s="75">
        <v>38</v>
      </c>
      <c r="H462" s="76">
        <v>95.86</v>
      </c>
      <c r="I462" s="76">
        <f t="shared" si="129"/>
        <v>95.86</v>
      </c>
      <c r="J462" s="76">
        <f t="shared" si="137"/>
        <v>3642.68</v>
      </c>
    </row>
    <row r="463" spans="1:10" s="25" customFormat="1" ht="15" customHeight="1" x14ac:dyDescent="0.2">
      <c r="A463" s="22" t="s">
        <v>1068</v>
      </c>
      <c r="B463" s="22"/>
      <c r="C463" s="22"/>
      <c r="D463" s="22" t="s">
        <v>1069</v>
      </c>
      <c r="E463" s="22"/>
      <c r="F463" s="22"/>
      <c r="G463" s="23"/>
      <c r="H463" s="24"/>
      <c r="I463" s="24"/>
      <c r="J463" s="24">
        <f>SUM(J464:J491)</f>
        <v>54772.707999999984</v>
      </c>
    </row>
    <row r="464" spans="1:10" s="25" customFormat="1" ht="15" customHeight="1" x14ac:dyDescent="0.2">
      <c r="A464" s="73" t="s">
        <v>1070</v>
      </c>
      <c r="B464" s="73" t="s">
        <v>207</v>
      </c>
      <c r="C464" s="73" t="s">
        <v>105</v>
      </c>
      <c r="D464" s="73" t="s">
        <v>208</v>
      </c>
      <c r="E464" s="73"/>
      <c r="F464" s="74" t="s">
        <v>10</v>
      </c>
      <c r="G464" s="75">
        <v>31</v>
      </c>
      <c r="H464" s="76">
        <v>9.07</v>
      </c>
      <c r="I464" s="76">
        <f t="shared" si="129"/>
        <v>9.07</v>
      </c>
      <c r="J464" s="76">
        <f t="shared" ref="J464" si="138">G464*I464</f>
        <v>281.17</v>
      </c>
    </row>
    <row r="465" spans="1:10" s="25" customFormat="1" ht="15" customHeight="1" x14ac:dyDescent="0.2">
      <c r="A465" s="73" t="s">
        <v>1071</v>
      </c>
      <c r="B465" s="73" t="s">
        <v>210</v>
      </c>
      <c r="C465" s="73" t="s">
        <v>105</v>
      </c>
      <c r="D465" s="73" t="s">
        <v>48</v>
      </c>
      <c r="E465" s="73"/>
      <c r="F465" s="74" t="s">
        <v>47</v>
      </c>
      <c r="G465" s="75">
        <v>9.1999999999999993</v>
      </c>
      <c r="H465" s="76">
        <v>260.05</v>
      </c>
      <c r="I465" s="76">
        <f t="shared" si="129"/>
        <v>260.05</v>
      </c>
      <c r="J465" s="76">
        <f t="shared" ref="J465:J491" si="139">G465*I465</f>
        <v>2392.46</v>
      </c>
    </row>
    <row r="466" spans="1:10" s="25" customFormat="1" ht="15" customHeight="1" x14ac:dyDescent="0.2">
      <c r="A466" s="73" t="s">
        <v>1072</v>
      </c>
      <c r="B466" s="73" t="s">
        <v>212</v>
      </c>
      <c r="C466" s="73" t="s">
        <v>105</v>
      </c>
      <c r="D466" s="73" t="s">
        <v>213</v>
      </c>
      <c r="E466" s="73"/>
      <c r="F466" s="74" t="s">
        <v>47</v>
      </c>
      <c r="G466" s="75">
        <v>5.32</v>
      </c>
      <c r="H466" s="76">
        <v>43.57</v>
      </c>
      <c r="I466" s="76">
        <f t="shared" si="129"/>
        <v>43.57</v>
      </c>
      <c r="J466" s="76">
        <f t="shared" si="139"/>
        <v>231.79240000000001</v>
      </c>
    </row>
    <row r="467" spans="1:10" s="25" customFormat="1" ht="15" customHeight="1" x14ac:dyDescent="0.2">
      <c r="A467" s="73" t="s">
        <v>1073</v>
      </c>
      <c r="B467" s="73" t="s">
        <v>215</v>
      </c>
      <c r="C467" s="73" t="s">
        <v>105</v>
      </c>
      <c r="D467" s="73" t="s">
        <v>49</v>
      </c>
      <c r="E467" s="73"/>
      <c r="F467" s="74" t="s">
        <v>47</v>
      </c>
      <c r="G467" s="75">
        <v>29.03</v>
      </c>
      <c r="H467" s="76">
        <v>24.68</v>
      </c>
      <c r="I467" s="76">
        <f t="shared" si="129"/>
        <v>24.68</v>
      </c>
      <c r="J467" s="76">
        <f t="shared" si="139"/>
        <v>716.46040000000005</v>
      </c>
    </row>
    <row r="468" spans="1:10" s="25" customFormat="1" ht="15" customHeight="1" x14ac:dyDescent="0.2">
      <c r="A468" s="73" t="s">
        <v>1074</v>
      </c>
      <c r="B468" s="73" t="s">
        <v>197</v>
      </c>
      <c r="C468" s="73" t="s">
        <v>105</v>
      </c>
      <c r="D468" s="73" t="s">
        <v>50</v>
      </c>
      <c r="E468" s="73"/>
      <c r="F468" s="74" t="s">
        <v>51</v>
      </c>
      <c r="G468" s="75">
        <v>290.32</v>
      </c>
      <c r="H468" s="76">
        <v>1.1200000000000001</v>
      </c>
      <c r="I468" s="76">
        <f t="shared" si="129"/>
        <v>1.1200000000000001</v>
      </c>
      <c r="J468" s="76">
        <f t="shared" si="139"/>
        <v>325.15840000000003</v>
      </c>
    </row>
    <row r="469" spans="1:10" s="25" customFormat="1" ht="22.5" customHeight="1" x14ac:dyDescent="0.2">
      <c r="A469" s="73" t="s">
        <v>1075</v>
      </c>
      <c r="B469" s="73" t="s">
        <v>191</v>
      </c>
      <c r="C469" s="73" t="s">
        <v>105</v>
      </c>
      <c r="D469" s="73" t="s">
        <v>192</v>
      </c>
      <c r="E469" s="73"/>
      <c r="F469" s="74" t="s">
        <v>45</v>
      </c>
      <c r="G469" s="75">
        <v>276.48</v>
      </c>
      <c r="H469" s="76">
        <v>0.66</v>
      </c>
      <c r="I469" s="76">
        <f t="shared" si="129"/>
        <v>0.66</v>
      </c>
      <c r="J469" s="76">
        <f t="shared" si="139"/>
        <v>182.47680000000003</v>
      </c>
    </row>
    <row r="470" spans="1:10" s="25" customFormat="1" ht="37.5" customHeight="1" x14ac:dyDescent="0.2">
      <c r="A470" s="73" t="s">
        <v>1076</v>
      </c>
      <c r="B470" s="73" t="s">
        <v>194</v>
      </c>
      <c r="C470" s="73" t="s">
        <v>105</v>
      </c>
      <c r="D470" s="73" t="s">
        <v>195</v>
      </c>
      <c r="E470" s="73"/>
      <c r="F470" s="74" t="s">
        <v>47</v>
      </c>
      <c r="G470" s="75">
        <v>77.489999999999995</v>
      </c>
      <c r="H470" s="76">
        <v>1.9</v>
      </c>
      <c r="I470" s="76">
        <f t="shared" si="129"/>
        <v>1.9</v>
      </c>
      <c r="J470" s="76">
        <f t="shared" si="139"/>
        <v>147.23099999999999</v>
      </c>
    </row>
    <row r="471" spans="1:10" s="25" customFormat="1" ht="15" customHeight="1" x14ac:dyDescent="0.2">
      <c r="A471" s="73" t="s">
        <v>1077</v>
      </c>
      <c r="B471" s="73" t="s">
        <v>197</v>
      </c>
      <c r="C471" s="73" t="s">
        <v>105</v>
      </c>
      <c r="D471" s="73" t="s">
        <v>50</v>
      </c>
      <c r="E471" s="73"/>
      <c r="F471" s="74" t="s">
        <v>51</v>
      </c>
      <c r="G471" s="75">
        <v>774.86</v>
      </c>
      <c r="H471" s="76">
        <v>1.1200000000000001</v>
      </c>
      <c r="I471" s="76">
        <f t="shared" si="129"/>
        <v>1.1200000000000001</v>
      </c>
      <c r="J471" s="76">
        <f t="shared" si="139"/>
        <v>867.84320000000014</v>
      </c>
    </row>
    <row r="472" spans="1:10" s="25" customFormat="1" ht="15" customHeight="1" x14ac:dyDescent="0.2">
      <c r="A472" s="73" t="s">
        <v>1078</v>
      </c>
      <c r="B472" s="73" t="s">
        <v>199</v>
      </c>
      <c r="C472" s="73" t="s">
        <v>105</v>
      </c>
      <c r="D472" s="73" t="s">
        <v>200</v>
      </c>
      <c r="E472" s="73"/>
      <c r="F472" s="74" t="s">
        <v>47</v>
      </c>
      <c r="G472" s="75">
        <v>93.07</v>
      </c>
      <c r="H472" s="76">
        <v>8</v>
      </c>
      <c r="I472" s="76">
        <f t="shared" si="129"/>
        <v>8</v>
      </c>
      <c r="J472" s="76">
        <f t="shared" si="139"/>
        <v>744.56</v>
      </c>
    </row>
    <row r="473" spans="1:10" s="25" customFormat="1" ht="22.5" customHeight="1" x14ac:dyDescent="0.2">
      <c r="A473" s="73" t="s">
        <v>1079</v>
      </c>
      <c r="B473" s="73" t="s">
        <v>202</v>
      </c>
      <c r="C473" s="73" t="s">
        <v>123</v>
      </c>
      <c r="D473" s="73" t="s">
        <v>203</v>
      </c>
      <c r="E473" s="73"/>
      <c r="F473" s="74" t="s">
        <v>47</v>
      </c>
      <c r="G473" s="75">
        <v>24.07</v>
      </c>
      <c r="H473" s="76">
        <v>58.63</v>
      </c>
      <c r="I473" s="76">
        <f t="shared" si="129"/>
        <v>58.63</v>
      </c>
      <c r="J473" s="76">
        <f t="shared" si="139"/>
        <v>1411.2241000000001</v>
      </c>
    </row>
    <row r="474" spans="1:10" s="25" customFormat="1" ht="15" customHeight="1" x14ac:dyDescent="0.2">
      <c r="A474" s="73" t="s">
        <v>1080</v>
      </c>
      <c r="B474" s="73" t="s">
        <v>1081</v>
      </c>
      <c r="C474" s="73" t="s">
        <v>105</v>
      </c>
      <c r="D474" s="73" t="s">
        <v>1082</v>
      </c>
      <c r="E474" s="73"/>
      <c r="F474" s="74" t="s">
        <v>45</v>
      </c>
      <c r="G474" s="75">
        <v>163</v>
      </c>
      <c r="H474" s="76">
        <v>1.4</v>
      </c>
      <c r="I474" s="76">
        <f t="shared" si="129"/>
        <v>1.4</v>
      </c>
      <c r="J474" s="76">
        <f t="shared" si="139"/>
        <v>228.2</v>
      </c>
    </row>
    <row r="475" spans="1:10" s="25" customFormat="1" ht="45" customHeight="1" x14ac:dyDescent="0.2">
      <c r="A475" s="73" t="s">
        <v>1083</v>
      </c>
      <c r="B475" s="73" t="s">
        <v>1011</v>
      </c>
      <c r="C475" s="73" t="s">
        <v>105</v>
      </c>
      <c r="D475" s="73" t="s">
        <v>1084</v>
      </c>
      <c r="E475" s="73"/>
      <c r="F475" s="74" t="s">
        <v>10</v>
      </c>
      <c r="G475" s="75">
        <v>42.88</v>
      </c>
      <c r="H475" s="76">
        <v>44.24</v>
      </c>
      <c r="I475" s="76">
        <f t="shared" si="129"/>
        <v>44.24</v>
      </c>
      <c r="J475" s="76">
        <f t="shared" si="139"/>
        <v>1897.0112000000001</v>
      </c>
    </row>
    <row r="476" spans="1:10" s="25" customFormat="1" ht="30" customHeight="1" x14ac:dyDescent="0.2">
      <c r="A476" s="73" t="s">
        <v>1085</v>
      </c>
      <c r="B476" s="73" t="s">
        <v>887</v>
      </c>
      <c r="C476" s="73" t="s">
        <v>105</v>
      </c>
      <c r="D476" s="73" t="s">
        <v>1086</v>
      </c>
      <c r="E476" s="73"/>
      <c r="F476" s="74" t="s">
        <v>45</v>
      </c>
      <c r="G476" s="75">
        <v>117.13</v>
      </c>
      <c r="H476" s="76">
        <v>56.7</v>
      </c>
      <c r="I476" s="76">
        <f t="shared" si="129"/>
        <v>56.7</v>
      </c>
      <c r="J476" s="76">
        <f t="shared" si="139"/>
        <v>6641.2709999999997</v>
      </c>
    </row>
    <row r="477" spans="1:10" s="25" customFormat="1" ht="15" customHeight="1" x14ac:dyDescent="0.2">
      <c r="A477" s="73" t="s">
        <v>1087</v>
      </c>
      <c r="B477" s="73" t="s">
        <v>997</v>
      </c>
      <c r="C477" s="73" t="s">
        <v>105</v>
      </c>
      <c r="D477" s="73" t="s">
        <v>998</v>
      </c>
      <c r="E477" s="73"/>
      <c r="F477" s="74" t="s">
        <v>47</v>
      </c>
      <c r="G477" s="75">
        <v>31.26</v>
      </c>
      <c r="H477" s="76">
        <v>106.44</v>
      </c>
      <c r="I477" s="76">
        <f t="shared" si="129"/>
        <v>106.44</v>
      </c>
      <c r="J477" s="76">
        <f t="shared" si="139"/>
        <v>3327.3144000000002</v>
      </c>
    </row>
    <row r="478" spans="1:10" s="25" customFormat="1" ht="22.5" customHeight="1" x14ac:dyDescent="0.2">
      <c r="A478" s="73" t="s">
        <v>1088</v>
      </c>
      <c r="B478" s="73" t="s">
        <v>1003</v>
      </c>
      <c r="C478" s="73" t="s">
        <v>105</v>
      </c>
      <c r="D478" s="73" t="s">
        <v>1004</v>
      </c>
      <c r="E478" s="73"/>
      <c r="F478" s="74" t="s">
        <v>45</v>
      </c>
      <c r="G478" s="75">
        <v>312.63</v>
      </c>
      <c r="H478" s="76">
        <v>68.81</v>
      </c>
      <c r="I478" s="76">
        <f t="shared" si="129"/>
        <v>68.81</v>
      </c>
      <c r="J478" s="76">
        <f t="shared" si="139"/>
        <v>21512.070299999999</v>
      </c>
    </row>
    <row r="479" spans="1:10" s="25" customFormat="1" ht="30" customHeight="1" x14ac:dyDescent="0.2">
      <c r="A479" s="73" t="s">
        <v>1089</v>
      </c>
      <c r="B479" s="73" t="s">
        <v>1090</v>
      </c>
      <c r="C479" s="73" t="s">
        <v>105</v>
      </c>
      <c r="D479" s="73" t="s">
        <v>1091</v>
      </c>
      <c r="E479" s="73"/>
      <c r="F479" s="74" t="s">
        <v>10</v>
      </c>
      <c r="G479" s="75">
        <v>32.450000000000003</v>
      </c>
      <c r="H479" s="76">
        <v>114.1</v>
      </c>
      <c r="I479" s="76">
        <f t="shared" si="129"/>
        <v>114.1</v>
      </c>
      <c r="J479" s="76">
        <f t="shared" si="139"/>
        <v>3702.5450000000001</v>
      </c>
    </row>
    <row r="480" spans="1:10" s="25" customFormat="1" ht="22.5" customHeight="1" x14ac:dyDescent="0.2">
      <c r="A480" s="73" t="s">
        <v>1092</v>
      </c>
      <c r="B480" s="73" t="s">
        <v>1093</v>
      </c>
      <c r="C480" s="73" t="s">
        <v>114</v>
      </c>
      <c r="D480" s="73" t="s">
        <v>1094</v>
      </c>
      <c r="E480" s="73"/>
      <c r="F480" s="74" t="s">
        <v>45</v>
      </c>
      <c r="G480" s="75">
        <v>10.8</v>
      </c>
      <c r="H480" s="76">
        <v>17.510000000000002</v>
      </c>
      <c r="I480" s="76">
        <f t="shared" si="129"/>
        <v>17.510000000000002</v>
      </c>
      <c r="J480" s="76">
        <f t="shared" si="139"/>
        <v>189.10800000000003</v>
      </c>
    </row>
    <row r="481" spans="1:11" s="25" customFormat="1" ht="15" customHeight="1" x14ac:dyDescent="0.2">
      <c r="A481" s="73" t="s">
        <v>1095</v>
      </c>
      <c r="B481" s="73" t="s">
        <v>791</v>
      </c>
      <c r="C481" s="73" t="s">
        <v>105</v>
      </c>
      <c r="D481" s="73" t="s">
        <v>1096</v>
      </c>
      <c r="E481" s="73"/>
      <c r="F481" s="74" t="s">
        <v>47</v>
      </c>
      <c r="G481" s="75">
        <v>24.28</v>
      </c>
      <c r="H481" s="76">
        <v>68.95</v>
      </c>
      <c r="I481" s="76">
        <f t="shared" si="129"/>
        <v>68.95</v>
      </c>
      <c r="J481" s="76">
        <f t="shared" si="139"/>
        <v>1674.1060000000002</v>
      </c>
    </row>
    <row r="482" spans="1:11" s="25" customFormat="1" ht="22.5" customHeight="1" x14ac:dyDescent="0.2">
      <c r="A482" s="73" t="s">
        <v>1097</v>
      </c>
      <c r="B482" s="73" t="s">
        <v>257</v>
      </c>
      <c r="C482" s="73" t="s">
        <v>123</v>
      </c>
      <c r="D482" s="73" t="s">
        <v>258</v>
      </c>
      <c r="E482" s="73"/>
      <c r="F482" s="74" t="s">
        <v>47</v>
      </c>
      <c r="G482" s="75">
        <v>0.55000000000000004</v>
      </c>
      <c r="H482" s="76">
        <v>451.29</v>
      </c>
      <c r="I482" s="76">
        <f t="shared" ref="I482:I491" si="140">H482*$J$7</f>
        <v>451.29</v>
      </c>
      <c r="J482" s="76">
        <f t="shared" si="139"/>
        <v>248.20950000000002</v>
      </c>
    </row>
    <row r="483" spans="1:11" s="25" customFormat="1" ht="22.5" customHeight="1" x14ac:dyDescent="0.2">
      <c r="A483" s="73" t="s">
        <v>1098</v>
      </c>
      <c r="B483" s="73" t="s">
        <v>1099</v>
      </c>
      <c r="C483" s="73" t="s">
        <v>105</v>
      </c>
      <c r="D483" s="73" t="s">
        <v>68</v>
      </c>
      <c r="E483" s="73"/>
      <c r="F483" s="74" t="s">
        <v>7</v>
      </c>
      <c r="G483" s="75">
        <v>19.8</v>
      </c>
      <c r="H483" s="76">
        <v>7.64</v>
      </c>
      <c r="I483" s="76">
        <f t="shared" si="140"/>
        <v>7.64</v>
      </c>
      <c r="J483" s="76">
        <f t="shared" si="139"/>
        <v>151.27199999999999</v>
      </c>
    </row>
    <row r="484" spans="1:11" s="25" customFormat="1" ht="30" customHeight="1" x14ac:dyDescent="0.2">
      <c r="A484" s="73" t="s">
        <v>1100</v>
      </c>
      <c r="B484" s="73" t="s">
        <v>1101</v>
      </c>
      <c r="C484" s="73" t="s">
        <v>105</v>
      </c>
      <c r="D484" s="73" t="s">
        <v>1102</v>
      </c>
      <c r="E484" s="73"/>
      <c r="F484" s="74" t="s">
        <v>45</v>
      </c>
      <c r="G484" s="75">
        <v>31.9</v>
      </c>
      <c r="H484" s="76">
        <v>71.09</v>
      </c>
      <c r="I484" s="76">
        <f t="shared" si="140"/>
        <v>71.09</v>
      </c>
      <c r="J484" s="76">
        <f t="shared" si="139"/>
        <v>2267.7710000000002</v>
      </c>
    </row>
    <row r="485" spans="1:11" s="25" customFormat="1" ht="30" customHeight="1" x14ac:dyDescent="0.2">
      <c r="A485" s="73" t="s">
        <v>1103</v>
      </c>
      <c r="B485" s="73" t="s">
        <v>1104</v>
      </c>
      <c r="C485" s="73" t="s">
        <v>105</v>
      </c>
      <c r="D485" s="73" t="s">
        <v>1105</v>
      </c>
      <c r="E485" s="73"/>
      <c r="F485" s="74" t="s">
        <v>45</v>
      </c>
      <c r="G485" s="75">
        <v>31.4</v>
      </c>
      <c r="H485" s="76">
        <v>50.38</v>
      </c>
      <c r="I485" s="76">
        <f t="shared" si="140"/>
        <v>50.38</v>
      </c>
      <c r="J485" s="76">
        <f t="shared" si="139"/>
        <v>1581.932</v>
      </c>
    </row>
    <row r="486" spans="1:11" s="25" customFormat="1" ht="37.5" customHeight="1" x14ac:dyDescent="0.2">
      <c r="A486" s="73" t="s">
        <v>1106</v>
      </c>
      <c r="B486" s="73" t="s">
        <v>536</v>
      </c>
      <c r="C486" s="73" t="s">
        <v>105</v>
      </c>
      <c r="D486" s="73" t="s">
        <v>1107</v>
      </c>
      <c r="E486" s="73"/>
      <c r="F486" s="74" t="s">
        <v>45</v>
      </c>
      <c r="G486" s="75">
        <v>3.27</v>
      </c>
      <c r="H486" s="76">
        <v>40.76</v>
      </c>
      <c r="I486" s="76">
        <f t="shared" si="140"/>
        <v>40.76</v>
      </c>
      <c r="J486" s="76">
        <f t="shared" si="139"/>
        <v>133.2852</v>
      </c>
    </row>
    <row r="487" spans="1:11" s="25" customFormat="1" ht="22.5" customHeight="1" x14ac:dyDescent="0.2">
      <c r="A487" s="73" t="s">
        <v>1108</v>
      </c>
      <c r="B487" s="73" t="s">
        <v>1109</v>
      </c>
      <c r="C487" s="73" t="s">
        <v>105</v>
      </c>
      <c r="D487" s="73" t="s">
        <v>1110</v>
      </c>
      <c r="E487" s="73"/>
      <c r="F487" s="74" t="s">
        <v>10</v>
      </c>
      <c r="G487" s="75">
        <v>10.9</v>
      </c>
      <c r="H487" s="76">
        <v>253.13</v>
      </c>
      <c r="I487" s="76">
        <f t="shared" si="140"/>
        <v>253.13</v>
      </c>
      <c r="J487" s="76">
        <f t="shared" si="139"/>
        <v>2759.1170000000002</v>
      </c>
    </row>
    <row r="488" spans="1:11" s="25" customFormat="1" ht="45" customHeight="1" x14ac:dyDescent="0.2">
      <c r="A488" s="73" t="s">
        <v>1111</v>
      </c>
      <c r="B488" s="73" t="s">
        <v>1112</v>
      </c>
      <c r="C488" s="73" t="s">
        <v>105</v>
      </c>
      <c r="D488" s="73" t="s">
        <v>1113</v>
      </c>
      <c r="E488" s="73"/>
      <c r="F488" s="74" t="s">
        <v>10</v>
      </c>
      <c r="G488" s="75">
        <v>18</v>
      </c>
      <c r="H488" s="76">
        <v>36.65</v>
      </c>
      <c r="I488" s="76">
        <f t="shared" si="140"/>
        <v>36.65</v>
      </c>
      <c r="J488" s="76">
        <f t="shared" si="139"/>
        <v>659.69999999999993</v>
      </c>
    </row>
    <row r="489" spans="1:11" s="25" customFormat="1" ht="15" customHeight="1" x14ac:dyDescent="0.2">
      <c r="A489" s="73" t="s">
        <v>1114</v>
      </c>
      <c r="B489" s="73" t="s">
        <v>238</v>
      </c>
      <c r="C489" s="73" t="s">
        <v>105</v>
      </c>
      <c r="D489" s="73" t="s">
        <v>1115</v>
      </c>
      <c r="E489" s="73"/>
      <c r="F489" s="74" t="s">
        <v>47</v>
      </c>
      <c r="G489" s="75">
        <v>1.08</v>
      </c>
      <c r="H489" s="76">
        <v>81.47</v>
      </c>
      <c r="I489" s="76">
        <f t="shared" si="140"/>
        <v>81.47</v>
      </c>
      <c r="J489" s="76">
        <f t="shared" si="139"/>
        <v>87.9876</v>
      </c>
    </row>
    <row r="490" spans="1:11" s="25" customFormat="1" ht="22.5" customHeight="1" x14ac:dyDescent="0.2">
      <c r="A490" s="73" t="s">
        <v>1116</v>
      </c>
      <c r="B490" s="73" t="s">
        <v>235</v>
      </c>
      <c r="C490" s="73" t="s">
        <v>105</v>
      </c>
      <c r="D490" s="73" t="s">
        <v>1117</v>
      </c>
      <c r="E490" s="73"/>
      <c r="F490" s="74" t="s">
        <v>47</v>
      </c>
      <c r="G490" s="75">
        <v>8.9499999999999993</v>
      </c>
      <c r="H490" s="76">
        <v>28.83</v>
      </c>
      <c r="I490" s="76">
        <f t="shared" si="140"/>
        <v>28.83</v>
      </c>
      <c r="J490" s="76">
        <f t="shared" si="139"/>
        <v>258.02849999999995</v>
      </c>
    </row>
    <row r="491" spans="1:11" s="25" customFormat="1" ht="37.5" customHeight="1" x14ac:dyDescent="0.2">
      <c r="A491" s="73" t="s">
        <v>1118</v>
      </c>
      <c r="B491" s="73" t="s">
        <v>1119</v>
      </c>
      <c r="C491" s="73" t="s">
        <v>105</v>
      </c>
      <c r="D491" s="73" t="s">
        <v>1120</v>
      </c>
      <c r="E491" s="73"/>
      <c r="F491" s="74" t="s">
        <v>45</v>
      </c>
      <c r="G491" s="75">
        <v>8.9499999999999993</v>
      </c>
      <c r="H491" s="76">
        <v>17.14</v>
      </c>
      <c r="I491" s="76">
        <f t="shared" si="140"/>
        <v>17.14</v>
      </c>
      <c r="J491" s="76">
        <f t="shared" si="139"/>
        <v>153.40299999999999</v>
      </c>
    </row>
    <row r="492" spans="1:11" s="25" customFormat="1" ht="15" customHeight="1" x14ac:dyDescent="0.2">
      <c r="A492" s="22" t="s">
        <v>1121</v>
      </c>
      <c r="B492" s="22"/>
      <c r="C492" s="22"/>
      <c r="D492" s="22" t="s">
        <v>78</v>
      </c>
      <c r="E492" s="22"/>
      <c r="F492" s="22"/>
      <c r="G492" s="23"/>
      <c r="H492" s="24"/>
      <c r="I492" s="24"/>
      <c r="J492" s="24">
        <f>J493+J629+J686+J743+J773+J877+J909+J968+J989+J1002</f>
        <v>916701.69449999998</v>
      </c>
      <c r="K492" s="34"/>
    </row>
    <row r="493" spans="1:11" s="25" customFormat="1" ht="15" customHeight="1" x14ac:dyDescent="0.2">
      <c r="A493" s="22" t="s">
        <v>1122</v>
      </c>
      <c r="B493" s="22"/>
      <c r="C493" s="22"/>
      <c r="D493" s="22" t="s">
        <v>1123</v>
      </c>
      <c r="E493" s="22"/>
      <c r="F493" s="22"/>
      <c r="G493" s="23"/>
      <c r="H493" s="24"/>
      <c r="I493" s="24"/>
      <c r="J493" s="68">
        <f>J494+J539+J550+J563+J589+J627</f>
        <v>333542.95199999999</v>
      </c>
      <c r="K493" s="34"/>
    </row>
    <row r="494" spans="1:11" s="25" customFormat="1" ht="15" customHeight="1" x14ac:dyDescent="0.2">
      <c r="A494" s="22" t="s">
        <v>1124</v>
      </c>
      <c r="B494" s="22"/>
      <c r="C494" s="22"/>
      <c r="D494" s="22" t="s">
        <v>1125</v>
      </c>
      <c r="E494" s="22"/>
      <c r="F494" s="22"/>
      <c r="G494" s="23"/>
      <c r="H494" s="24"/>
      <c r="I494" s="24"/>
      <c r="J494" s="68">
        <f>SUM(J495:J538)</f>
        <v>66952.608000000007</v>
      </c>
    </row>
    <row r="495" spans="1:11" s="25" customFormat="1" ht="30" customHeight="1" x14ac:dyDescent="0.2">
      <c r="A495" s="73" t="s">
        <v>1126</v>
      </c>
      <c r="B495" s="73" t="s">
        <v>1127</v>
      </c>
      <c r="C495" s="73" t="s">
        <v>123</v>
      </c>
      <c r="D495" s="73" t="s">
        <v>1128</v>
      </c>
      <c r="E495" s="73"/>
      <c r="F495" s="74" t="s">
        <v>67</v>
      </c>
      <c r="G495" s="75">
        <v>5</v>
      </c>
      <c r="H495" s="76">
        <v>499.79</v>
      </c>
      <c r="I495" s="76">
        <f t="shared" ref="I495:I558" si="141">H495*$J$7</f>
        <v>499.79</v>
      </c>
      <c r="J495" s="76">
        <f t="shared" ref="J495" si="142">G495*I495</f>
        <v>2498.9500000000003</v>
      </c>
    </row>
    <row r="496" spans="1:11" s="25" customFormat="1" ht="30" customHeight="1" x14ac:dyDescent="0.2">
      <c r="A496" s="73" t="s">
        <v>1129</v>
      </c>
      <c r="B496" s="73" t="s">
        <v>1130</v>
      </c>
      <c r="C496" s="73" t="s">
        <v>123</v>
      </c>
      <c r="D496" s="73" t="s">
        <v>1131</v>
      </c>
      <c r="E496" s="73"/>
      <c r="F496" s="74" t="s">
        <v>67</v>
      </c>
      <c r="G496" s="75">
        <v>3</v>
      </c>
      <c r="H496" s="76">
        <v>177.06</v>
      </c>
      <c r="I496" s="76">
        <f t="shared" si="141"/>
        <v>177.06</v>
      </c>
      <c r="J496" s="76">
        <f t="shared" ref="J496:J538" si="143">G496*I496</f>
        <v>531.18000000000006</v>
      </c>
    </row>
    <row r="497" spans="1:10" s="25" customFormat="1" ht="15" customHeight="1" x14ac:dyDescent="0.2">
      <c r="A497" s="73" t="s">
        <v>1132</v>
      </c>
      <c r="B497" s="73" t="s">
        <v>791</v>
      </c>
      <c r="C497" s="73" t="s">
        <v>105</v>
      </c>
      <c r="D497" s="73" t="s">
        <v>66</v>
      </c>
      <c r="E497" s="73"/>
      <c r="F497" s="74" t="s">
        <v>47</v>
      </c>
      <c r="G497" s="75">
        <v>30.3</v>
      </c>
      <c r="H497" s="76">
        <v>68.95</v>
      </c>
      <c r="I497" s="76">
        <f t="shared" si="141"/>
        <v>68.95</v>
      </c>
      <c r="J497" s="76">
        <f t="shared" si="143"/>
        <v>2089.1849999999999</v>
      </c>
    </row>
    <row r="498" spans="1:10" s="25" customFormat="1" ht="15" customHeight="1" x14ac:dyDescent="0.2">
      <c r="A498" s="73" t="s">
        <v>1133</v>
      </c>
      <c r="B498" s="73" t="s">
        <v>235</v>
      </c>
      <c r="C498" s="73" t="s">
        <v>105</v>
      </c>
      <c r="D498" s="73" t="s">
        <v>793</v>
      </c>
      <c r="E498" s="73"/>
      <c r="F498" s="74" t="s">
        <v>47</v>
      </c>
      <c r="G498" s="75">
        <v>26</v>
      </c>
      <c r="H498" s="76">
        <v>28.83</v>
      </c>
      <c r="I498" s="76">
        <f t="shared" si="141"/>
        <v>28.83</v>
      </c>
      <c r="J498" s="76">
        <f t="shared" si="143"/>
        <v>749.57999999999993</v>
      </c>
    </row>
    <row r="499" spans="1:10" s="25" customFormat="1" ht="15" customHeight="1" x14ac:dyDescent="0.2">
      <c r="A499" s="73" t="s">
        <v>1134</v>
      </c>
      <c r="B499" s="73" t="s">
        <v>238</v>
      </c>
      <c r="C499" s="73" t="s">
        <v>105</v>
      </c>
      <c r="D499" s="73" t="s">
        <v>52</v>
      </c>
      <c r="E499" s="73"/>
      <c r="F499" s="74" t="s">
        <v>47</v>
      </c>
      <c r="G499" s="75">
        <v>3.8</v>
      </c>
      <c r="H499" s="76">
        <v>81.47</v>
      </c>
      <c r="I499" s="76">
        <f t="shared" si="141"/>
        <v>81.47</v>
      </c>
      <c r="J499" s="76">
        <f t="shared" si="143"/>
        <v>309.58599999999996</v>
      </c>
    </row>
    <row r="500" spans="1:10" s="25" customFormat="1" ht="22.5" customHeight="1" x14ac:dyDescent="0.2">
      <c r="A500" s="73" t="s">
        <v>1135</v>
      </c>
      <c r="B500" s="73" t="s">
        <v>1136</v>
      </c>
      <c r="C500" s="73" t="s">
        <v>105</v>
      </c>
      <c r="D500" s="73" t="s">
        <v>1137</v>
      </c>
      <c r="E500" s="73"/>
      <c r="F500" s="74" t="s">
        <v>47</v>
      </c>
      <c r="G500" s="75">
        <v>0.6</v>
      </c>
      <c r="H500" s="76">
        <v>420.39</v>
      </c>
      <c r="I500" s="76">
        <f t="shared" si="141"/>
        <v>420.39</v>
      </c>
      <c r="J500" s="76">
        <f t="shared" si="143"/>
        <v>252.23399999999998</v>
      </c>
    </row>
    <row r="501" spans="1:10" s="25" customFormat="1" ht="22.5" customHeight="1" x14ac:dyDescent="0.2">
      <c r="A501" s="73" t="s">
        <v>1138</v>
      </c>
      <c r="B501" s="73" t="s">
        <v>1139</v>
      </c>
      <c r="C501" s="73" t="s">
        <v>123</v>
      </c>
      <c r="D501" s="73" t="s">
        <v>1140</v>
      </c>
      <c r="E501" s="73"/>
      <c r="F501" s="74" t="s">
        <v>10</v>
      </c>
      <c r="G501" s="75">
        <v>176</v>
      </c>
      <c r="H501" s="76">
        <v>7.63</v>
      </c>
      <c r="I501" s="76">
        <f t="shared" si="141"/>
        <v>7.63</v>
      </c>
      <c r="J501" s="76">
        <f t="shared" si="143"/>
        <v>1342.8799999999999</v>
      </c>
    </row>
    <row r="502" spans="1:10" s="25" customFormat="1" ht="22.5" customHeight="1" x14ac:dyDescent="0.2">
      <c r="A502" s="73" t="s">
        <v>1141</v>
      </c>
      <c r="B502" s="73" t="s">
        <v>1142</v>
      </c>
      <c r="C502" s="73" t="s">
        <v>123</v>
      </c>
      <c r="D502" s="73" t="s">
        <v>1143</v>
      </c>
      <c r="E502" s="73"/>
      <c r="F502" s="74" t="s">
        <v>10</v>
      </c>
      <c r="G502" s="75">
        <v>25.3</v>
      </c>
      <c r="H502" s="76">
        <v>17.88</v>
      </c>
      <c r="I502" s="76">
        <f t="shared" si="141"/>
        <v>17.88</v>
      </c>
      <c r="J502" s="76">
        <f t="shared" si="143"/>
        <v>452.36399999999998</v>
      </c>
    </row>
    <row r="503" spans="1:10" s="25" customFormat="1" ht="22.5" customHeight="1" x14ac:dyDescent="0.2">
      <c r="A503" s="73" t="s">
        <v>1144</v>
      </c>
      <c r="B503" s="73" t="s">
        <v>1145</v>
      </c>
      <c r="C503" s="73" t="s">
        <v>105</v>
      </c>
      <c r="D503" s="73" t="s">
        <v>1146</v>
      </c>
      <c r="E503" s="73"/>
      <c r="F503" s="74" t="s">
        <v>10</v>
      </c>
      <c r="G503" s="75">
        <v>36.299999999999997</v>
      </c>
      <c r="H503" s="76">
        <v>43.21</v>
      </c>
      <c r="I503" s="76">
        <f t="shared" si="141"/>
        <v>43.21</v>
      </c>
      <c r="J503" s="76">
        <f t="shared" si="143"/>
        <v>1568.5229999999999</v>
      </c>
    </row>
    <row r="504" spans="1:10" s="25" customFormat="1" ht="22.5" customHeight="1" x14ac:dyDescent="0.2">
      <c r="A504" s="73" t="s">
        <v>1147</v>
      </c>
      <c r="B504" s="73" t="s">
        <v>1148</v>
      </c>
      <c r="C504" s="73" t="s">
        <v>105</v>
      </c>
      <c r="D504" s="73" t="s">
        <v>55</v>
      </c>
      <c r="E504" s="73"/>
      <c r="F504" s="74" t="s">
        <v>10</v>
      </c>
      <c r="G504" s="75">
        <v>309.2</v>
      </c>
      <c r="H504" s="76">
        <v>6.33</v>
      </c>
      <c r="I504" s="76">
        <f t="shared" si="141"/>
        <v>6.33</v>
      </c>
      <c r="J504" s="76">
        <f t="shared" si="143"/>
        <v>1957.2359999999999</v>
      </c>
    </row>
    <row r="505" spans="1:10" s="25" customFormat="1" ht="22.5" customHeight="1" x14ac:dyDescent="0.2">
      <c r="A505" s="73" t="s">
        <v>1149</v>
      </c>
      <c r="B505" s="73" t="s">
        <v>1150</v>
      </c>
      <c r="C505" s="73" t="s">
        <v>105</v>
      </c>
      <c r="D505" s="73" t="s">
        <v>85</v>
      </c>
      <c r="E505" s="73"/>
      <c r="F505" s="74" t="s">
        <v>10</v>
      </c>
      <c r="G505" s="75">
        <v>309.2</v>
      </c>
      <c r="H505" s="76">
        <v>12.71</v>
      </c>
      <c r="I505" s="76">
        <f t="shared" si="141"/>
        <v>12.71</v>
      </c>
      <c r="J505" s="76">
        <f t="shared" si="143"/>
        <v>3929.9320000000002</v>
      </c>
    </row>
    <row r="506" spans="1:10" s="25" customFormat="1" ht="30" customHeight="1" x14ac:dyDescent="0.2">
      <c r="A506" s="73" t="s">
        <v>1151</v>
      </c>
      <c r="B506" s="73" t="s">
        <v>1152</v>
      </c>
      <c r="C506" s="73" t="s">
        <v>105</v>
      </c>
      <c r="D506" s="73" t="s">
        <v>18</v>
      </c>
      <c r="E506" s="73"/>
      <c r="F506" s="74" t="s">
        <v>10</v>
      </c>
      <c r="G506" s="75">
        <v>311</v>
      </c>
      <c r="H506" s="76">
        <v>10.82</v>
      </c>
      <c r="I506" s="76">
        <f t="shared" si="141"/>
        <v>10.82</v>
      </c>
      <c r="J506" s="76">
        <f t="shared" si="143"/>
        <v>3365.02</v>
      </c>
    </row>
    <row r="507" spans="1:10" s="25" customFormat="1" ht="22.5" customHeight="1" x14ac:dyDescent="0.2">
      <c r="A507" s="73" t="s">
        <v>1153</v>
      </c>
      <c r="B507" s="73" t="s">
        <v>1154</v>
      </c>
      <c r="C507" s="73" t="s">
        <v>105</v>
      </c>
      <c r="D507" s="73" t="s">
        <v>1155</v>
      </c>
      <c r="E507" s="73"/>
      <c r="F507" s="74" t="s">
        <v>10</v>
      </c>
      <c r="G507" s="75">
        <v>3</v>
      </c>
      <c r="H507" s="76">
        <v>17.57</v>
      </c>
      <c r="I507" s="76">
        <f t="shared" si="141"/>
        <v>17.57</v>
      </c>
      <c r="J507" s="76">
        <f t="shared" si="143"/>
        <v>52.71</v>
      </c>
    </row>
    <row r="508" spans="1:10" s="25" customFormat="1" ht="22.5" customHeight="1" x14ac:dyDescent="0.2">
      <c r="A508" s="73" t="s">
        <v>1156</v>
      </c>
      <c r="B508" s="73" t="s">
        <v>1145</v>
      </c>
      <c r="C508" s="73" t="s">
        <v>105</v>
      </c>
      <c r="D508" s="73" t="s">
        <v>1146</v>
      </c>
      <c r="E508" s="73"/>
      <c r="F508" s="74" t="s">
        <v>10</v>
      </c>
      <c r="G508" s="75">
        <v>3</v>
      </c>
      <c r="H508" s="76">
        <v>43.21</v>
      </c>
      <c r="I508" s="76">
        <f t="shared" si="141"/>
        <v>43.21</v>
      </c>
      <c r="J508" s="76">
        <f t="shared" si="143"/>
        <v>129.63</v>
      </c>
    </row>
    <row r="509" spans="1:10" s="25" customFormat="1" ht="30" customHeight="1" x14ac:dyDescent="0.2">
      <c r="A509" s="73" t="s">
        <v>1157</v>
      </c>
      <c r="B509" s="73" t="s">
        <v>1158</v>
      </c>
      <c r="C509" s="73" t="s">
        <v>105</v>
      </c>
      <c r="D509" s="73" t="s">
        <v>1159</v>
      </c>
      <c r="E509" s="73"/>
      <c r="F509" s="74" t="s">
        <v>1</v>
      </c>
      <c r="G509" s="75">
        <v>134</v>
      </c>
      <c r="H509" s="76">
        <v>13.34</v>
      </c>
      <c r="I509" s="76">
        <f t="shared" si="141"/>
        <v>13.34</v>
      </c>
      <c r="J509" s="76">
        <f t="shared" si="143"/>
        <v>1787.56</v>
      </c>
    </row>
    <row r="510" spans="1:10" s="25" customFormat="1" ht="22.5" customHeight="1" x14ac:dyDescent="0.2">
      <c r="A510" s="73" t="s">
        <v>1160</v>
      </c>
      <c r="B510" s="73" t="s">
        <v>1161</v>
      </c>
      <c r="C510" s="73" t="s">
        <v>105</v>
      </c>
      <c r="D510" s="73" t="s">
        <v>1162</v>
      </c>
      <c r="E510" s="73"/>
      <c r="F510" s="74" t="s">
        <v>1</v>
      </c>
      <c r="G510" s="75">
        <v>2</v>
      </c>
      <c r="H510" s="76">
        <v>25.32</v>
      </c>
      <c r="I510" s="76">
        <f t="shared" si="141"/>
        <v>25.32</v>
      </c>
      <c r="J510" s="76">
        <f t="shared" si="143"/>
        <v>50.64</v>
      </c>
    </row>
    <row r="511" spans="1:10" s="25" customFormat="1" ht="22.5" customHeight="1" x14ac:dyDescent="0.2">
      <c r="A511" s="73" t="s">
        <v>1163</v>
      </c>
      <c r="B511" s="73" t="s">
        <v>1164</v>
      </c>
      <c r="C511" s="73" t="s">
        <v>105</v>
      </c>
      <c r="D511" s="73" t="s">
        <v>1165</v>
      </c>
      <c r="E511" s="73"/>
      <c r="F511" s="74" t="s">
        <v>1</v>
      </c>
      <c r="G511" s="75">
        <v>2</v>
      </c>
      <c r="H511" s="76">
        <v>66.78</v>
      </c>
      <c r="I511" s="76">
        <f t="shared" si="141"/>
        <v>66.78</v>
      </c>
      <c r="J511" s="76">
        <f t="shared" si="143"/>
        <v>133.56</v>
      </c>
    </row>
    <row r="512" spans="1:10" s="25" customFormat="1" ht="22.5" customHeight="1" x14ac:dyDescent="0.2">
      <c r="A512" s="73" t="s">
        <v>1166</v>
      </c>
      <c r="B512" s="73" t="s">
        <v>1167</v>
      </c>
      <c r="C512" s="73" t="s">
        <v>105</v>
      </c>
      <c r="D512" s="73" t="s">
        <v>1168</v>
      </c>
      <c r="E512" s="73"/>
      <c r="F512" s="74" t="s">
        <v>1</v>
      </c>
      <c r="G512" s="75">
        <v>38</v>
      </c>
      <c r="H512" s="76">
        <v>9.09</v>
      </c>
      <c r="I512" s="76">
        <f t="shared" si="141"/>
        <v>9.09</v>
      </c>
      <c r="J512" s="76">
        <f t="shared" si="143"/>
        <v>345.42</v>
      </c>
    </row>
    <row r="513" spans="1:10" s="25" customFormat="1" ht="22.5" customHeight="1" x14ac:dyDescent="0.2">
      <c r="A513" s="73" t="s">
        <v>1169</v>
      </c>
      <c r="B513" s="73" t="s">
        <v>1170</v>
      </c>
      <c r="C513" s="73" t="s">
        <v>105</v>
      </c>
      <c r="D513" s="73" t="s">
        <v>1171</v>
      </c>
      <c r="E513" s="73"/>
      <c r="F513" s="74" t="s">
        <v>1</v>
      </c>
      <c r="G513" s="75">
        <v>71</v>
      </c>
      <c r="H513" s="76">
        <v>13.87</v>
      </c>
      <c r="I513" s="76">
        <f t="shared" si="141"/>
        <v>13.87</v>
      </c>
      <c r="J513" s="76">
        <f t="shared" si="143"/>
        <v>984.77</v>
      </c>
    </row>
    <row r="514" spans="1:10" s="25" customFormat="1" ht="22.5" customHeight="1" x14ac:dyDescent="0.2">
      <c r="A514" s="73" t="s">
        <v>1172</v>
      </c>
      <c r="B514" s="73" t="s">
        <v>1173</v>
      </c>
      <c r="C514" s="73" t="s">
        <v>105</v>
      </c>
      <c r="D514" s="73" t="s">
        <v>1174</v>
      </c>
      <c r="E514" s="73"/>
      <c r="F514" s="74" t="s">
        <v>1</v>
      </c>
      <c r="G514" s="75">
        <v>32</v>
      </c>
      <c r="H514" s="76">
        <v>26.63</v>
      </c>
      <c r="I514" s="76">
        <f t="shared" si="141"/>
        <v>26.63</v>
      </c>
      <c r="J514" s="76">
        <f t="shared" si="143"/>
        <v>852.16</v>
      </c>
    </row>
    <row r="515" spans="1:10" s="25" customFormat="1" ht="22.5" customHeight="1" x14ac:dyDescent="0.2">
      <c r="A515" s="73" t="s">
        <v>1175</v>
      </c>
      <c r="B515" s="73" t="s">
        <v>1176</v>
      </c>
      <c r="C515" s="73" t="s">
        <v>105</v>
      </c>
      <c r="D515" s="73" t="s">
        <v>1177</v>
      </c>
      <c r="E515" s="73"/>
      <c r="F515" s="74" t="s">
        <v>1</v>
      </c>
      <c r="G515" s="75">
        <v>3</v>
      </c>
      <c r="H515" s="76">
        <v>12.05</v>
      </c>
      <c r="I515" s="76">
        <f t="shared" si="141"/>
        <v>12.05</v>
      </c>
      <c r="J515" s="76">
        <f t="shared" si="143"/>
        <v>36.150000000000006</v>
      </c>
    </row>
    <row r="516" spans="1:10" s="25" customFormat="1" ht="15" customHeight="1" x14ac:dyDescent="0.2">
      <c r="A516" s="73" t="s">
        <v>1178</v>
      </c>
      <c r="B516" s="73" t="s">
        <v>1179</v>
      </c>
      <c r="C516" s="73" t="s">
        <v>123</v>
      </c>
      <c r="D516" s="73" t="s">
        <v>1180</v>
      </c>
      <c r="E516" s="73"/>
      <c r="F516" s="74" t="s">
        <v>1</v>
      </c>
      <c r="G516" s="75">
        <v>42</v>
      </c>
      <c r="H516" s="76">
        <v>29.7</v>
      </c>
      <c r="I516" s="76">
        <f t="shared" si="141"/>
        <v>29.7</v>
      </c>
      <c r="J516" s="76">
        <f t="shared" si="143"/>
        <v>1247.3999999999999</v>
      </c>
    </row>
    <row r="517" spans="1:10" s="25" customFormat="1" ht="15" customHeight="1" x14ac:dyDescent="0.2">
      <c r="A517" s="73" t="s">
        <v>1181</v>
      </c>
      <c r="B517" s="73" t="s">
        <v>1182</v>
      </c>
      <c r="C517" s="73" t="s">
        <v>123</v>
      </c>
      <c r="D517" s="73" t="s">
        <v>1183</v>
      </c>
      <c r="E517" s="73"/>
      <c r="F517" s="74" t="s">
        <v>1</v>
      </c>
      <c r="G517" s="75">
        <v>3</v>
      </c>
      <c r="H517" s="76">
        <v>15.96</v>
      </c>
      <c r="I517" s="76">
        <f t="shared" si="141"/>
        <v>15.96</v>
      </c>
      <c r="J517" s="76">
        <f t="shared" si="143"/>
        <v>47.88</v>
      </c>
    </row>
    <row r="518" spans="1:10" s="25" customFormat="1" ht="30" customHeight="1" x14ac:dyDescent="0.2">
      <c r="A518" s="73" t="s">
        <v>1184</v>
      </c>
      <c r="B518" s="73" t="s">
        <v>1152</v>
      </c>
      <c r="C518" s="73" t="s">
        <v>105</v>
      </c>
      <c r="D518" s="73" t="s">
        <v>1185</v>
      </c>
      <c r="E518" s="73"/>
      <c r="F518" s="74" t="s">
        <v>10</v>
      </c>
      <c r="G518" s="75">
        <v>171.2</v>
      </c>
      <c r="H518" s="76">
        <v>10.82</v>
      </c>
      <c r="I518" s="76">
        <f t="shared" si="141"/>
        <v>10.82</v>
      </c>
      <c r="J518" s="76">
        <f t="shared" si="143"/>
        <v>1852.384</v>
      </c>
    </row>
    <row r="519" spans="1:10" s="25" customFormat="1" ht="22.5" customHeight="1" x14ac:dyDescent="0.2">
      <c r="A519" s="73" t="s">
        <v>1186</v>
      </c>
      <c r="B519" s="73" t="s">
        <v>1187</v>
      </c>
      <c r="C519" s="73" t="s">
        <v>123</v>
      </c>
      <c r="D519" s="73" t="s">
        <v>1188</v>
      </c>
      <c r="E519" s="73"/>
      <c r="F519" s="74" t="s">
        <v>1</v>
      </c>
      <c r="G519" s="75">
        <v>23</v>
      </c>
      <c r="H519" s="76">
        <v>16.32</v>
      </c>
      <c r="I519" s="76">
        <f t="shared" si="141"/>
        <v>16.32</v>
      </c>
      <c r="J519" s="76">
        <f t="shared" si="143"/>
        <v>375.36</v>
      </c>
    </row>
    <row r="520" spans="1:10" s="25" customFormat="1" ht="22.5" customHeight="1" x14ac:dyDescent="0.2">
      <c r="A520" s="73" t="s">
        <v>1189</v>
      </c>
      <c r="B520" s="73" t="s">
        <v>1190</v>
      </c>
      <c r="C520" s="73" t="s">
        <v>123</v>
      </c>
      <c r="D520" s="73" t="s">
        <v>1191</v>
      </c>
      <c r="E520" s="73"/>
      <c r="F520" s="74" t="s">
        <v>1</v>
      </c>
      <c r="G520" s="75">
        <v>24</v>
      </c>
      <c r="H520" s="76">
        <v>17.05</v>
      </c>
      <c r="I520" s="76">
        <f t="shared" si="141"/>
        <v>17.05</v>
      </c>
      <c r="J520" s="76">
        <f t="shared" si="143"/>
        <v>409.20000000000005</v>
      </c>
    </row>
    <row r="521" spans="1:10" s="25" customFormat="1" ht="30" customHeight="1" x14ac:dyDescent="0.2">
      <c r="A521" s="73" t="s">
        <v>1192</v>
      </c>
      <c r="B521" s="73" t="s">
        <v>1193</v>
      </c>
      <c r="C521" s="73" t="s">
        <v>105</v>
      </c>
      <c r="D521" s="73" t="s">
        <v>1194</v>
      </c>
      <c r="E521" s="73"/>
      <c r="F521" s="74" t="s">
        <v>1</v>
      </c>
      <c r="G521" s="75">
        <v>82</v>
      </c>
      <c r="H521" s="76">
        <v>9.6300000000000008</v>
      </c>
      <c r="I521" s="76">
        <f t="shared" si="141"/>
        <v>9.6300000000000008</v>
      </c>
      <c r="J521" s="76">
        <f t="shared" si="143"/>
        <v>789.66000000000008</v>
      </c>
    </row>
    <row r="522" spans="1:10" s="25" customFormat="1" ht="37.5" customHeight="1" x14ac:dyDescent="0.2">
      <c r="A522" s="73" t="s">
        <v>1195</v>
      </c>
      <c r="B522" s="73" t="s">
        <v>1196</v>
      </c>
      <c r="C522" s="73" t="s">
        <v>105</v>
      </c>
      <c r="D522" s="73" t="s">
        <v>1197</v>
      </c>
      <c r="E522" s="73"/>
      <c r="F522" s="74" t="s">
        <v>1</v>
      </c>
      <c r="G522" s="75">
        <v>193</v>
      </c>
      <c r="H522" s="76">
        <v>5.84</v>
      </c>
      <c r="I522" s="76">
        <f t="shared" si="141"/>
        <v>5.84</v>
      </c>
      <c r="J522" s="76">
        <f t="shared" si="143"/>
        <v>1127.1199999999999</v>
      </c>
    </row>
    <row r="523" spans="1:10" s="25" customFormat="1" ht="37.5" customHeight="1" x14ac:dyDescent="0.2">
      <c r="A523" s="73" t="s">
        <v>1198</v>
      </c>
      <c r="B523" s="73" t="s">
        <v>1199</v>
      </c>
      <c r="C523" s="73" t="s">
        <v>105</v>
      </c>
      <c r="D523" s="73" t="s">
        <v>1200</v>
      </c>
      <c r="E523" s="73"/>
      <c r="F523" s="74" t="s">
        <v>10</v>
      </c>
      <c r="G523" s="75">
        <v>631.4</v>
      </c>
      <c r="H523" s="76">
        <v>10.99</v>
      </c>
      <c r="I523" s="76">
        <f t="shared" si="141"/>
        <v>10.99</v>
      </c>
      <c r="J523" s="76">
        <f t="shared" si="143"/>
        <v>6939.0860000000002</v>
      </c>
    </row>
    <row r="524" spans="1:10" s="25" customFormat="1" ht="22.5" customHeight="1" x14ac:dyDescent="0.2">
      <c r="A524" s="73" t="s">
        <v>1201</v>
      </c>
      <c r="B524" s="73" t="s">
        <v>1202</v>
      </c>
      <c r="C524" s="73" t="s">
        <v>123</v>
      </c>
      <c r="D524" s="73" t="s">
        <v>1203</v>
      </c>
      <c r="E524" s="73"/>
      <c r="F524" s="74" t="s">
        <v>1</v>
      </c>
      <c r="G524" s="75">
        <v>3</v>
      </c>
      <c r="H524" s="76">
        <v>13.58</v>
      </c>
      <c r="I524" s="76">
        <f t="shared" si="141"/>
        <v>13.58</v>
      </c>
      <c r="J524" s="76">
        <f t="shared" si="143"/>
        <v>40.74</v>
      </c>
    </row>
    <row r="525" spans="1:10" s="25" customFormat="1" ht="15" customHeight="1" x14ac:dyDescent="0.2">
      <c r="A525" s="73" t="s">
        <v>1204</v>
      </c>
      <c r="B525" s="73" t="s">
        <v>1205</v>
      </c>
      <c r="C525" s="73" t="s">
        <v>123</v>
      </c>
      <c r="D525" s="73" t="s">
        <v>1206</v>
      </c>
      <c r="E525" s="73"/>
      <c r="F525" s="74" t="s">
        <v>1</v>
      </c>
      <c r="G525" s="75">
        <v>183</v>
      </c>
      <c r="H525" s="76">
        <v>15.64</v>
      </c>
      <c r="I525" s="76">
        <f t="shared" si="141"/>
        <v>15.64</v>
      </c>
      <c r="J525" s="76">
        <f t="shared" si="143"/>
        <v>2862.12</v>
      </c>
    </row>
    <row r="526" spans="1:10" s="25" customFormat="1" ht="15" customHeight="1" x14ac:dyDescent="0.2">
      <c r="A526" s="73" t="s">
        <v>1207</v>
      </c>
      <c r="B526" s="73" t="s">
        <v>1208</v>
      </c>
      <c r="C526" s="73" t="s">
        <v>123</v>
      </c>
      <c r="D526" s="73" t="s">
        <v>1209</v>
      </c>
      <c r="E526" s="73"/>
      <c r="F526" s="74" t="s">
        <v>1</v>
      </c>
      <c r="G526" s="75">
        <v>57</v>
      </c>
      <c r="H526" s="76">
        <v>13.02</v>
      </c>
      <c r="I526" s="76">
        <f t="shared" si="141"/>
        <v>13.02</v>
      </c>
      <c r="J526" s="76">
        <f t="shared" si="143"/>
        <v>742.14</v>
      </c>
    </row>
    <row r="527" spans="1:10" s="25" customFormat="1" ht="30" customHeight="1" x14ac:dyDescent="0.2">
      <c r="A527" s="73" t="s">
        <v>1210</v>
      </c>
      <c r="B527" s="73" t="s">
        <v>1211</v>
      </c>
      <c r="C527" s="73" t="s">
        <v>123</v>
      </c>
      <c r="D527" s="73" t="s">
        <v>1212</v>
      </c>
      <c r="E527" s="73"/>
      <c r="F527" s="74" t="s">
        <v>10</v>
      </c>
      <c r="G527" s="75">
        <v>130.80000000000001</v>
      </c>
      <c r="H527" s="76">
        <v>93.12</v>
      </c>
      <c r="I527" s="76">
        <f t="shared" si="141"/>
        <v>93.12</v>
      </c>
      <c r="J527" s="76">
        <f t="shared" si="143"/>
        <v>12180.096000000001</v>
      </c>
    </row>
    <row r="528" spans="1:10" s="25" customFormat="1" ht="30" customHeight="1" x14ac:dyDescent="0.2">
      <c r="A528" s="73" t="s">
        <v>1213</v>
      </c>
      <c r="B528" s="73" t="s">
        <v>1214</v>
      </c>
      <c r="C528" s="73" t="s">
        <v>123</v>
      </c>
      <c r="D528" s="73" t="s">
        <v>1215</v>
      </c>
      <c r="E528" s="73"/>
      <c r="F528" s="74" t="s">
        <v>10</v>
      </c>
      <c r="G528" s="75">
        <v>127.2</v>
      </c>
      <c r="H528" s="76">
        <v>83.23</v>
      </c>
      <c r="I528" s="76">
        <f t="shared" si="141"/>
        <v>83.23</v>
      </c>
      <c r="J528" s="76">
        <f t="shared" si="143"/>
        <v>10586.856000000002</v>
      </c>
    </row>
    <row r="529" spans="1:10" s="25" customFormat="1" ht="22.5" customHeight="1" x14ac:dyDescent="0.2">
      <c r="A529" s="73" t="s">
        <v>1216</v>
      </c>
      <c r="B529" s="73" t="s">
        <v>1217</v>
      </c>
      <c r="C529" s="73" t="s">
        <v>123</v>
      </c>
      <c r="D529" s="73" t="s">
        <v>1218</v>
      </c>
      <c r="E529" s="73"/>
      <c r="F529" s="74" t="s">
        <v>10</v>
      </c>
      <c r="G529" s="75">
        <v>32.799999999999997</v>
      </c>
      <c r="H529" s="76">
        <v>51.52</v>
      </c>
      <c r="I529" s="76">
        <f t="shared" si="141"/>
        <v>51.52</v>
      </c>
      <c r="J529" s="76">
        <f t="shared" si="143"/>
        <v>1689.856</v>
      </c>
    </row>
    <row r="530" spans="1:10" s="25" customFormat="1" ht="15" customHeight="1" x14ac:dyDescent="0.2">
      <c r="A530" s="73" t="s">
        <v>1219</v>
      </c>
      <c r="B530" s="73" t="s">
        <v>1220</v>
      </c>
      <c r="C530" s="73" t="s">
        <v>114</v>
      </c>
      <c r="D530" s="73" t="s">
        <v>1221</v>
      </c>
      <c r="E530" s="73"/>
      <c r="F530" s="74" t="s">
        <v>67</v>
      </c>
      <c r="G530" s="75">
        <v>972</v>
      </c>
      <c r="H530" s="76">
        <v>1.06</v>
      </c>
      <c r="I530" s="76">
        <f t="shared" si="141"/>
        <v>1.06</v>
      </c>
      <c r="J530" s="76">
        <f t="shared" si="143"/>
        <v>1030.3200000000002</v>
      </c>
    </row>
    <row r="531" spans="1:10" s="25" customFormat="1" ht="15" customHeight="1" x14ac:dyDescent="0.2">
      <c r="A531" s="73" t="s">
        <v>1222</v>
      </c>
      <c r="B531" s="73" t="s">
        <v>1223</v>
      </c>
      <c r="C531" s="73" t="s">
        <v>114</v>
      </c>
      <c r="D531" s="73" t="s">
        <v>1224</v>
      </c>
      <c r="E531" s="73"/>
      <c r="F531" s="74" t="s">
        <v>67</v>
      </c>
      <c r="G531" s="75">
        <v>5</v>
      </c>
      <c r="H531" s="76">
        <v>2.46</v>
      </c>
      <c r="I531" s="76">
        <f t="shared" si="141"/>
        <v>2.46</v>
      </c>
      <c r="J531" s="76">
        <f t="shared" si="143"/>
        <v>12.3</v>
      </c>
    </row>
    <row r="532" spans="1:10" s="25" customFormat="1" ht="15" customHeight="1" x14ac:dyDescent="0.2">
      <c r="A532" s="73" t="s">
        <v>1225</v>
      </c>
      <c r="B532" s="73" t="s">
        <v>1226</v>
      </c>
      <c r="C532" s="73" t="s">
        <v>123</v>
      </c>
      <c r="D532" s="73" t="s">
        <v>1227</v>
      </c>
      <c r="E532" s="73"/>
      <c r="F532" s="74" t="s">
        <v>67</v>
      </c>
      <c r="G532" s="75">
        <v>2</v>
      </c>
      <c r="H532" s="76">
        <v>5.39</v>
      </c>
      <c r="I532" s="76">
        <f t="shared" si="141"/>
        <v>5.39</v>
      </c>
      <c r="J532" s="76">
        <f t="shared" si="143"/>
        <v>10.78</v>
      </c>
    </row>
    <row r="533" spans="1:10" s="25" customFormat="1" ht="15" customHeight="1" x14ac:dyDescent="0.2">
      <c r="A533" s="73" t="s">
        <v>1228</v>
      </c>
      <c r="B533" s="73" t="s">
        <v>1229</v>
      </c>
      <c r="C533" s="73" t="s">
        <v>114</v>
      </c>
      <c r="D533" s="73" t="s">
        <v>1230</v>
      </c>
      <c r="E533" s="73"/>
      <c r="F533" s="74" t="s">
        <v>67</v>
      </c>
      <c r="G533" s="75">
        <v>4</v>
      </c>
      <c r="H533" s="76">
        <v>9.7200000000000006</v>
      </c>
      <c r="I533" s="76">
        <f t="shared" si="141"/>
        <v>9.7200000000000006</v>
      </c>
      <c r="J533" s="76">
        <f t="shared" si="143"/>
        <v>38.880000000000003</v>
      </c>
    </row>
    <row r="534" spans="1:10" s="25" customFormat="1" ht="15" customHeight="1" x14ac:dyDescent="0.2">
      <c r="A534" s="73" t="s">
        <v>1231</v>
      </c>
      <c r="B534" s="73" t="s">
        <v>1232</v>
      </c>
      <c r="C534" s="73" t="s">
        <v>114</v>
      </c>
      <c r="D534" s="73" t="s">
        <v>1233</v>
      </c>
      <c r="E534" s="73"/>
      <c r="F534" s="74" t="s">
        <v>67</v>
      </c>
      <c r="G534" s="75">
        <v>56</v>
      </c>
      <c r="H534" s="76">
        <v>8.18</v>
      </c>
      <c r="I534" s="76">
        <f t="shared" si="141"/>
        <v>8.18</v>
      </c>
      <c r="J534" s="76">
        <f t="shared" si="143"/>
        <v>458.08</v>
      </c>
    </row>
    <row r="535" spans="1:10" s="25" customFormat="1" ht="15" customHeight="1" x14ac:dyDescent="0.2">
      <c r="A535" s="73" t="s">
        <v>1234</v>
      </c>
      <c r="B535" s="73" t="s">
        <v>1235</v>
      </c>
      <c r="C535" s="73" t="s">
        <v>114</v>
      </c>
      <c r="D535" s="73" t="s">
        <v>1236</v>
      </c>
      <c r="E535" s="73"/>
      <c r="F535" s="74" t="s">
        <v>67</v>
      </c>
      <c r="G535" s="75">
        <v>28</v>
      </c>
      <c r="H535" s="76">
        <v>3.16</v>
      </c>
      <c r="I535" s="76">
        <f t="shared" si="141"/>
        <v>3.16</v>
      </c>
      <c r="J535" s="76">
        <f t="shared" si="143"/>
        <v>88.48</v>
      </c>
    </row>
    <row r="536" spans="1:10" s="25" customFormat="1" ht="22.5" customHeight="1" x14ac:dyDescent="0.2">
      <c r="A536" s="73" t="s">
        <v>1237</v>
      </c>
      <c r="B536" s="73" t="s">
        <v>1238</v>
      </c>
      <c r="C536" s="73" t="s">
        <v>105</v>
      </c>
      <c r="D536" s="73" t="s">
        <v>1239</v>
      </c>
      <c r="E536" s="73"/>
      <c r="F536" s="74" t="s">
        <v>1</v>
      </c>
      <c r="G536" s="75">
        <v>28</v>
      </c>
      <c r="H536" s="76">
        <v>24.34</v>
      </c>
      <c r="I536" s="76">
        <f t="shared" si="141"/>
        <v>24.34</v>
      </c>
      <c r="J536" s="76">
        <f t="shared" si="143"/>
        <v>681.52</v>
      </c>
    </row>
    <row r="537" spans="1:10" s="25" customFormat="1" ht="30" customHeight="1" x14ac:dyDescent="0.2">
      <c r="A537" s="73" t="s">
        <v>1240</v>
      </c>
      <c r="B537" s="73" t="s">
        <v>1241</v>
      </c>
      <c r="C537" s="73" t="s">
        <v>114</v>
      </c>
      <c r="D537" s="73" t="s">
        <v>1242</v>
      </c>
      <c r="E537" s="73"/>
      <c r="F537" s="74" t="s">
        <v>53</v>
      </c>
      <c r="G537" s="75">
        <v>28</v>
      </c>
      <c r="H537" s="76">
        <v>9.99</v>
      </c>
      <c r="I537" s="76">
        <f t="shared" si="141"/>
        <v>9.99</v>
      </c>
      <c r="J537" s="76">
        <f t="shared" si="143"/>
        <v>279.72000000000003</v>
      </c>
    </row>
    <row r="538" spans="1:10" s="25" customFormat="1" ht="15" customHeight="1" x14ac:dyDescent="0.2">
      <c r="A538" s="73" t="s">
        <v>1243</v>
      </c>
      <c r="B538" s="73" t="s">
        <v>1244</v>
      </c>
      <c r="C538" s="73" t="s">
        <v>123</v>
      </c>
      <c r="D538" s="73" t="s">
        <v>1245</v>
      </c>
      <c r="E538" s="73"/>
      <c r="F538" s="74" t="s">
        <v>1</v>
      </c>
      <c r="G538" s="75">
        <v>2</v>
      </c>
      <c r="H538" s="76">
        <v>21.68</v>
      </c>
      <c r="I538" s="76">
        <f t="shared" si="141"/>
        <v>21.68</v>
      </c>
      <c r="J538" s="76">
        <f t="shared" si="143"/>
        <v>43.36</v>
      </c>
    </row>
    <row r="539" spans="1:10" s="25" customFormat="1" ht="15" customHeight="1" x14ac:dyDescent="0.2">
      <c r="A539" s="22" t="s">
        <v>1246</v>
      </c>
      <c r="B539" s="22"/>
      <c r="C539" s="22"/>
      <c r="D539" s="22" t="s">
        <v>1247</v>
      </c>
      <c r="E539" s="22"/>
      <c r="F539" s="22"/>
      <c r="G539" s="23"/>
      <c r="H539" s="24"/>
      <c r="I539" s="24"/>
      <c r="J539" s="24">
        <f>SUM(J540:J549)</f>
        <v>58395.77</v>
      </c>
    </row>
    <row r="540" spans="1:10" s="25" customFormat="1" ht="30" customHeight="1" x14ac:dyDescent="0.2">
      <c r="A540" s="73" t="s">
        <v>1248</v>
      </c>
      <c r="B540" s="73" t="s">
        <v>1249</v>
      </c>
      <c r="C540" s="73" t="s">
        <v>105</v>
      </c>
      <c r="D540" s="73" t="s">
        <v>1250</v>
      </c>
      <c r="E540" s="73"/>
      <c r="F540" s="74" t="s">
        <v>10</v>
      </c>
      <c r="G540" s="75">
        <v>93</v>
      </c>
      <c r="H540" s="76">
        <v>3.61</v>
      </c>
      <c r="I540" s="76">
        <f t="shared" si="141"/>
        <v>3.61</v>
      </c>
      <c r="J540" s="76">
        <f t="shared" ref="J540" si="144">G540*I540</f>
        <v>335.72999999999996</v>
      </c>
    </row>
    <row r="541" spans="1:10" s="25" customFormat="1" ht="30" customHeight="1" x14ac:dyDescent="0.2">
      <c r="A541" s="73" t="s">
        <v>1251</v>
      </c>
      <c r="B541" s="73" t="s">
        <v>1252</v>
      </c>
      <c r="C541" s="73" t="s">
        <v>105</v>
      </c>
      <c r="D541" s="73" t="s">
        <v>1253</v>
      </c>
      <c r="E541" s="73"/>
      <c r="F541" s="74" t="s">
        <v>10</v>
      </c>
      <c r="G541" s="75">
        <v>103</v>
      </c>
      <c r="H541" s="76">
        <v>5.03</v>
      </c>
      <c r="I541" s="76">
        <f t="shared" si="141"/>
        <v>5.03</v>
      </c>
      <c r="J541" s="76">
        <f t="shared" ref="J541:J549" si="145">G541*I541</f>
        <v>518.09</v>
      </c>
    </row>
    <row r="542" spans="1:10" s="25" customFormat="1" ht="30" customHeight="1" x14ac:dyDescent="0.2">
      <c r="A542" s="73" t="s">
        <v>1254</v>
      </c>
      <c r="B542" s="73" t="s">
        <v>1255</v>
      </c>
      <c r="C542" s="73" t="s">
        <v>105</v>
      </c>
      <c r="D542" s="73" t="s">
        <v>1256</v>
      </c>
      <c r="E542" s="73"/>
      <c r="F542" s="74" t="s">
        <v>10</v>
      </c>
      <c r="G542" s="75">
        <v>592</v>
      </c>
      <c r="H542" s="76">
        <v>6.33</v>
      </c>
      <c r="I542" s="76">
        <f t="shared" si="141"/>
        <v>6.33</v>
      </c>
      <c r="J542" s="76">
        <f t="shared" si="145"/>
        <v>3747.36</v>
      </c>
    </row>
    <row r="543" spans="1:10" s="25" customFormat="1" ht="30" customHeight="1" x14ac:dyDescent="0.2">
      <c r="A543" s="73" t="s">
        <v>1257</v>
      </c>
      <c r="B543" s="73" t="s">
        <v>1258</v>
      </c>
      <c r="C543" s="73" t="s">
        <v>105</v>
      </c>
      <c r="D543" s="73" t="s">
        <v>1259</v>
      </c>
      <c r="E543" s="73"/>
      <c r="F543" s="74" t="s">
        <v>10</v>
      </c>
      <c r="G543" s="75">
        <v>177</v>
      </c>
      <c r="H543" s="76">
        <v>9.65</v>
      </c>
      <c r="I543" s="76">
        <f t="shared" si="141"/>
        <v>9.65</v>
      </c>
      <c r="J543" s="76">
        <f t="shared" si="145"/>
        <v>1708.05</v>
      </c>
    </row>
    <row r="544" spans="1:10" s="25" customFormat="1" ht="30" customHeight="1" x14ac:dyDescent="0.2">
      <c r="A544" s="73" t="s">
        <v>1260</v>
      </c>
      <c r="B544" s="73" t="s">
        <v>1261</v>
      </c>
      <c r="C544" s="73" t="s">
        <v>105</v>
      </c>
      <c r="D544" s="73" t="s">
        <v>1262</v>
      </c>
      <c r="E544" s="73"/>
      <c r="F544" s="74" t="s">
        <v>10</v>
      </c>
      <c r="G544" s="75">
        <v>29</v>
      </c>
      <c r="H544" s="76">
        <v>22.16</v>
      </c>
      <c r="I544" s="76">
        <f t="shared" si="141"/>
        <v>22.16</v>
      </c>
      <c r="J544" s="76">
        <f t="shared" si="145"/>
        <v>642.64</v>
      </c>
    </row>
    <row r="545" spans="1:10" s="25" customFormat="1" ht="30" customHeight="1" x14ac:dyDescent="0.2">
      <c r="A545" s="73" t="s">
        <v>1263</v>
      </c>
      <c r="B545" s="73" t="s">
        <v>1264</v>
      </c>
      <c r="C545" s="73" t="s">
        <v>105</v>
      </c>
      <c r="D545" s="73" t="s">
        <v>1265</v>
      </c>
      <c r="E545" s="73"/>
      <c r="F545" s="74" t="s">
        <v>10</v>
      </c>
      <c r="G545" s="75">
        <v>21</v>
      </c>
      <c r="H545" s="76">
        <v>55.1</v>
      </c>
      <c r="I545" s="76">
        <f t="shared" si="141"/>
        <v>55.1</v>
      </c>
      <c r="J545" s="76">
        <f t="shared" si="145"/>
        <v>1157.1000000000001</v>
      </c>
    </row>
    <row r="546" spans="1:10" s="25" customFormat="1" ht="30" customHeight="1" x14ac:dyDescent="0.2">
      <c r="A546" s="73" t="s">
        <v>1266</v>
      </c>
      <c r="B546" s="73" t="s">
        <v>1267</v>
      </c>
      <c r="C546" s="73" t="s">
        <v>105</v>
      </c>
      <c r="D546" s="73" t="s">
        <v>1268</v>
      </c>
      <c r="E546" s="73"/>
      <c r="F546" s="74" t="s">
        <v>10</v>
      </c>
      <c r="G546" s="75">
        <v>85</v>
      </c>
      <c r="H546" s="76">
        <v>87.56</v>
      </c>
      <c r="I546" s="76">
        <f t="shared" si="141"/>
        <v>87.56</v>
      </c>
      <c r="J546" s="76">
        <f t="shared" si="145"/>
        <v>7442.6</v>
      </c>
    </row>
    <row r="547" spans="1:10" s="25" customFormat="1" ht="30" customHeight="1" x14ac:dyDescent="0.2">
      <c r="A547" s="73" t="s">
        <v>1269</v>
      </c>
      <c r="B547" s="73" t="s">
        <v>1270</v>
      </c>
      <c r="C547" s="73" t="s">
        <v>105</v>
      </c>
      <c r="D547" s="73" t="s">
        <v>80</v>
      </c>
      <c r="E547" s="73"/>
      <c r="F547" s="74" t="s">
        <v>10</v>
      </c>
      <c r="G547" s="75">
        <v>11331</v>
      </c>
      <c r="H547" s="76">
        <v>3.72</v>
      </c>
      <c r="I547" s="76">
        <f t="shared" si="141"/>
        <v>3.72</v>
      </c>
      <c r="J547" s="76">
        <f t="shared" si="145"/>
        <v>42151.32</v>
      </c>
    </row>
    <row r="548" spans="1:10" s="25" customFormat="1" ht="30" customHeight="1" x14ac:dyDescent="0.2">
      <c r="A548" s="73" t="s">
        <v>1271</v>
      </c>
      <c r="B548" s="73" t="s">
        <v>1272</v>
      </c>
      <c r="C548" s="73" t="s">
        <v>105</v>
      </c>
      <c r="D548" s="73" t="s">
        <v>86</v>
      </c>
      <c r="E548" s="73"/>
      <c r="F548" s="74" t="s">
        <v>10</v>
      </c>
      <c r="G548" s="75">
        <v>42</v>
      </c>
      <c r="H548" s="76">
        <v>5.26</v>
      </c>
      <c r="I548" s="76">
        <f t="shared" si="141"/>
        <v>5.26</v>
      </c>
      <c r="J548" s="76">
        <f t="shared" si="145"/>
        <v>220.92</v>
      </c>
    </row>
    <row r="549" spans="1:10" s="25" customFormat="1" ht="30" customHeight="1" x14ac:dyDescent="0.2">
      <c r="A549" s="73" t="s">
        <v>1273</v>
      </c>
      <c r="B549" s="73" t="s">
        <v>1274</v>
      </c>
      <c r="C549" s="73" t="s">
        <v>105</v>
      </c>
      <c r="D549" s="73" t="s">
        <v>1275</v>
      </c>
      <c r="E549" s="73"/>
      <c r="F549" s="74" t="s">
        <v>10</v>
      </c>
      <c r="G549" s="75">
        <v>46</v>
      </c>
      <c r="H549" s="76">
        <v>10.26</v>
      </c>
      <c r="I549" s="76">
        <f t="shared" si="141"/>
        <v>10.26</v>
      </c>
      <c r="J549" s="76">
        <f t="shared" si="145"/>
        <v>471.96</v>
      </c>
    </row>
    <row r="550" spans="1:10" s="25" customFormat="1" ht="15" customHeight="1" x14ac:dyDescent="0.2">
      <c r="A550" s="22" t="s">
        <v>1276</v>
      </c>
      <c r="B550" s="22"/>
      <c r="C550" s="22"/>
      <c r="D550" s="22" t="s">
        <v>1277</v>
      </c>
      <c r="E550" s="22"/>
      <c r="F550" s="22"/>
      <c r="G550" s="23"/>
      <c r="H550" s="24"/>
      <c r="I550" s="24"/>
      <c r="J550" s="24">
        <f>SUM(J551:J562)</f>
        <v>17170.839999999997</v>
      </c>
    </row>
    <row r="551" spans="1:10" s="25" customFormat="1" ht="15" customHeight="1" x14ac:dyDescent="0.2">
      <c r="A551" s="73" t="s">
        <v>1278</v>
      </c>
      <c r="B551" s="73" t="s">
        <v>1279</v>
      </c>
      <c r="C551" s="73" t="s">
        <v>123</v>
      </c>
      <c r="D551" s="73" t="s">
        <v>1280</v>
      </c>
      <c r="E551" s="73"/>
      <c r="F551" s="74" t="s">
        <v>1</v>
      </c>
      <c r="G551" s="75">
        <v>1</v>
      </c>
      <c r="H551" s="76">
        <v>1923.93</v>
      </c>
      <c r="I551" s="76">
        <f t="shared" si="141"/>
        <v>1923.93</v>
      </c>
      <c r="J551" s="76">
        <f t="shared" ref="J551" si="146">G551*I551</f>
        <v>1923.93</v>
      </c>
    </row>
    <row r="552" spans="1:10" s="25" customFormat="1" ht="15" customHeight="1" x14ac:dyDescent="0.2">
      <c r="A552" s="73" t="s">
        <v>1281</v>
      </c>
      <c r="B552" s="73" t="s">
        <v>1282</v>
      </c>
      <c r="C552" s="73" t="s">
        <v>123</v>
      </c>
      <c r="D552" s="73" t="s">
        <v>1283</v>
      </c>
      <c r="E552" s="73"/>
      <c r="F552" s="74" t="s">
        <v>1</v>
      </c>
      <c r="G552" s="75">
        <v>1</v>
      </c>
      <c r="H552" s="76">
        <v>1732.24</v>
      </c>
      <c r="I552" s="76">
        <f t="shared" si="141"/>
        <v>1732.24</v>
      </c>
      <c r="J552" s="76">
        <f t="shared" ref="J552:J562" si="147">G552*I552</f>
        <v>1732.24</v>
      </c>
    </row>
    <row r="553" spans="1:10" s="25" customFormat="1" ht="15" customHeight="1" x14ac:dyDescent="0.2">
      <c r="A553" s="73" t="s">
        <v>1284</v>
      </c>
      <c r="B553" s="73" t="s">
        <v>1285</v>
      </c>
      <c r="C553" s="73" t="s">
        <v>123</v>
      </c>
      <c r="D553" s="73" t="s">
        <v>1286</v>
      </c>
      <c r="E553" s="73"/>
      <c r="F553" s="74" t="s">
        <v>1</v>
      </c>
      <c r="G553" s="75">
        <v>1</v>
      </c>
      <c r="H553" s="76">
        <v>843.61</v>
      </c>
      <c r="I553" s="76">
        <f t="shared" si="141"/>
        <v>843.61</v>
      </c>
      <c r="J553" s="76">
        <f t="shared" si="147"/>
        <v>843.61</v>
      </c>
    </row>
    <row r="554" spans="1:10" s="25" customFormat="1" ht="15" customHeight="1" x14ac:dyDescent="0.2">
      <c r="A554" s="73" t="s">
        <v>1287</v>
      </c>
      <c r="B554" s="73" t="s">
        <v>1288</v>
      </c>
      <c r="C554" s="73" t="s">
        <v>123</v>
      </c>
      <c r="D554" s="73" t="s">
        <v>1289</v>
      </c>
      <c r="E554" s="73"/>
      <c r="F554" s="74" t="s">
        <v>1</v>
      </c>
      <c r="G554" s="75">
        <v>1</v>
      </c>
      <c r="H554" s="76">
        <v>1361.78</v>
      </c>
      <c r="I554" s="76">
        <f t="shared" si="141"/>
        <v>1361.78</v>
      </c>
      <c r="J554" s="76">
        <f t="shared" si="147"/>
        <v>1361.78</v>
      </c>
    </row>
    <row r="555" spans="1:10" s="25" customFormat="1" ht="15" customHeight="1" x14ac:dyDescent="0.2">
      <c r="A555" s="73" t="s">
        <v>1290</v>
      </c>
      <c r="B555" s="73" t="s">
        <v>1291</v>
      </c>
      <c r="C555" s="73" t="s">
        <v>123</v>
      </c>
      <c r="D555" s="73" t="s">
        <v>1292</v>
      </c>
      <c r="E555" s="73"/>
      <c r="F555" s="74" t="s">
        <v>1</v>
      </c>
      <c r="G555" s="75">
        <v>1</v>
      </c>
      <c r="H555" s="76">
        <v>738.28</v>
      </c>
      <c r="I555" s="76">
        <f t="shared" si="141"/>
        <v>738.28</v>
      </c>
      <c r="J555" s="76">
        <f t="shared" si="147"/>
        <v>738.28</v>
      </c>
    </row>
    <row r="556" spans="1:10" s="25" customFormat="1" ht="15" customHeight="1" x14ac:dyDescent="0.2">
      <c r="A556" s="73" t="s">
        <v>1293</v>
      </c>
      <c r="B556" s="73" t="s">
        <v>1294</v>
      </c>
      <c r="C556" s="73" t="s">
        <v>123</v>
      </c>
      <c r="D556" s="73" t="s">
        <v>1295</v>
      </c>
      <c r="E556" s="73"/>
      <c r="F556" s="74" t="s">
        <v>1</v>
      </c>
      <c r="G556" s="75">
        <v>1</v>
      </c>
      <c r="H556" s="76">
        <v>1196.74</v>
      </c>
      <c r="I556" s="76">
        <f t="shared" si="141"/>
        <v>1196.74</v>
      </c>
      <c r="J556" s="76">
        <f t="shared" si="147"/>
        <v>1196.74</v>
      </c>
    </row>
    <row r="557" spans="1:10" s="25" customFormat="1" ht="15" customHeight="1" x14ac:dyDescent="0.2">
      <c r="A557" s="73" t="s">
        <v>1296</v>
      </c>
      <c r="B557" s="73" t="s">
        <v>1297</v>
      </c>
      <c r="C557" s="73" t="s">
        <v>123</v>
      </c>
      <c r="D557" s="73" t="s">
        <v>1298</v>
      </c>
      <c r="E557" s="73"/>
      <c r="F557" s="74" t="s">
        <v>1</v>
      </c>
      <c r="G557" s="75">
        <v>1</v>
      </c>
      <c r="H557" s="76">
        <v>1161.43</v>
      </c>
      <c r="I557" s="76">
        <f t="shared" si="141"/>
        <v>1161.43</v>
      </c>
      <c r="J557" s="76">
        <f t="shared" si="147"/>
        <v>1161.43</v>
      </c>
    </row>
    <row r="558" spans="1:10" s="25" customFormat="1" ht="15" customHeight="1" x14ac:dyDescent="0.2">
      <c r="A558" s="73" t="s">
        <v>1299</v>
      </c>
      <c r="B558" s="73" t="s">
        <v>1300</v>
      </c>
      <c r="C558" s="73" t="s">
        <v>123</v>
      </c>
      <c r="D558" s="73" t="s">
        <v>1301</v>
      </c>
      <c r="E558" s="73"/>
      <c r="F558" s="74" t="s">
        <v>1</v>
      </c>
      <c r="G558" s="75">
        <v>1</v>
      </c>
      <c r="H558" s="76">
        <v>1009.66</v>
      </c>
      <c r="I558" s="76">
        <f t="shared" si="141"/>
        <v>1009.66</v>
      </c>
      <c r="J558" s="76">
        <f t="shared" si="147"/>
        <v>1009.66</v>
      </c>
    </row>
    <row r="559" spans="1:10" s="25" customFormat="1" ht="15" customHeight="1" x14ac:dyDescent="0.2">
      <c r="A559" s="73" t="s">
        <v>1302</v>
      </c>
      <c r="B559" s="73" t="s">
        <v>1303</v>
      </c>
      <c r="C559" s="73" t="s">
        <v>123</v>
      </c>
      <c r="D559" s="73" t="s">
        <v>1304</v>
      </c>
      <c r="E559" s="73"/>
      <c r="F559" s="74" t="s">
        <v>1</v>
      </c>
      <c r="G559" s="75">
        <v>1</v>
      </c>
      <c r="H559" s="76">
        <v>965.78</v>
      </c>
      <c r="I559" s="76">
        <f t="shared" ref="I559:I622" si="148">H559*$J$7</f>
        <v>965.78</v>
      </c>
      <c r="J559" s="76">
        <f t="shared" si="147"/>
        <v>965.78</v>
      </c>
    </row>
    <row r="560" spans="1:10" s="25" customFormat="1" ht="15" customHeight="1" x14ac:dyDescent="0.2">
      <c r="A560" s="73" t="s">
        <v>1305</v>
      </c>
      <c r="B560" s="73" t="s">
        <v>1306</v>
      </c>
      <c r="C560" s="73" t="s">
        <v>123</v>
      </c>
      <c r="D560" s="73" t="s">
        <v>1307</v>
      </c>
      <c r="E560" s="73"/>
      <c r="F560" s="74" t="s">
        <v>1</v>
      </c>
      <c r="G560" s="75">
        <v>1</v>
      </c>
      <c r="H560" s="76">
        <v>914.81</v>
      </c>
      <c r="I560" s="76">
        <f t="shared" si="148"/>
        <v>914.81</v>
      </c>
      <c r="J560" s="76">
        <f t="shared" si="147"/>
        <v>914.81</v>
      </c>
    </row>
    <row r="561" spans="1:10" s="25" customFormat="1" ht="15" customHeight="1" x14ac:dyDescent="0.2">
      <c r="A561" s="73" t="s">
        <v>1308</v>
      </c>
      <c r="B561" s="73" t="s">
        <v>1309</v>
      </c>
      <c r="C561" s="73" t="s">
        <v>123</v>
      </c>
      <c r="D561" s="73" t="s">
        <v>2442</v>
      </c>
      <c r="E561" s="73"/>
      <c r="F561" s="74" t="s">
        <v>1</v>
      </c>
      <c r="G561" s="75">
        <v>1</v>
      </c>
      <c r="H561" s="76">
        <v>2858.46</v>
      </c>
      <c r="I561" s="76">
        <f t="shared" si="148"/>
        <v>2858.46</v>
      </c>
      <c r="J561" s="76">
        <f t="shared" si="147"/>
        <v>2858.46</v>
      </c>
    </row>
    <row r="562" spans="1:10" s="25" customFormat="1" ht="37.5" customHeight="1" x14ac:dyDescent="0.2">
      <c r="A562" s="73" t="s">
        <v>1310</v>
      </c>
      <c r="B562" s="73" t="s">
        <v>1311</v>
      </c>
      <c r="C562" s="73" t="s">
        <v>114</v>
      </c>
      <c r="D562" s="73" t="s">
        <v>1312</v>
      </c>
      <c r="E562" s="73"/>
      <c r="F562" s="74" t="s">
        <v>67</v>
      </c>
      <c r="G562" s="75">
        <v>1</v>
      </c>
      <c r="H562" s="76">
        <v>2464.12</v>
      </c>
      <c r="I562" s="76">
        <f t="shared" si="148"/>
        <v>2464.12</v>
      </c>
      <c r="J562" s="76">
        <f t="shared" si="147"/>
        <v>2464.12</v>
      </c>
    </row>
    <row r="563" spans="1:10" s="25" customFormat="1" ht="15" customHeight="1" x14ac:dyDescent="0.2">
      <c r="A563" s="22" t="s">
        <v>1313</v>
      </c>
      <c r="B563" s="22"/>
      <c r="C563" s="22"/>
      <c r="D563" s="22" t="s">
        <v>1314</v>
      </c>
      <c r="E563" s="22"/>
      <c r="F563" s="22"/>
      <c r="G563" s="23"/>
      <c r="H563" s="24"/>
      <c r="I563" s="24"/>
      <c r="J563" s="24">
        <f>SUM(J564:J588)</f>
        <v>100985.47999999998</v>
      </c>
    </row>
    <row r="564" spans="1:10" s="25" customFormat="1" ht="22.5" customHeight="1" x14ac:dyDescent="0.2">
      <c r="A564" s="73" t="s">
        <v>1315</v>
      </c>
      <c r="B564" s="73" t="s">
        <v>1316</v>
      </c>
      <c r="C564" s="73" t="s">
        <v>105</v>
      </c>
      <c r="D564" s="73" t="s">
        <v>81</v>
      </c>
      <c r="E564" s="73"/>
      <c r="F564" s="74" t="s">
        <v>1</v>
      </c>
      <c r="G564" s="75">
        <v>39</v>
      </c>
      <c r="H564" s="76">
        <v>23.71</v>
      </c>
      <c r="I564" s="76">
        <f t="shared" si="148"/>
        <v>23.71</v>
      </c>
      <c r="J564" s="76">
        <f t="shared" ref="J564" si="149">G564*I564</f>
        <v>924.69</v>
      </c>
    </row>
    <row r="565" spans="1:10" s="25" customFormat="1" ht="22.5" customHeight="1" x14ac:dyDescent="0.2">
      <c r="A565" s="73" t="s">
        <v>1317</v>
      </c>
      <c r="B565" s="73" t="s">
        <v>1318</v>
      </c>
      <c r="C565" s="73" t="s">
        <v>105</v>
      </c>
      <c r="D565" s="73" t="s">
        <v>82</v>
      </c>
      <c r="E565" s="73"/>
      <c r="F565" s="74" t="s">
        <v>1</v>
      </c>
      <c r="G565" s="75">
        <v>20</v>
      </c>
      <c r="H565" s="76">
        <v>37.49</v>
      </c>
      <c r="I565" s="76">
        <f t="shared" si="148"/>
        <v>37.49</v>
      </c>
      <c r="J565" s="76">
        <f t="shared" ref="J565:J588" si="150">G565*I565</f>
        <v>749.80000000000007</v>
      </c>
    </row>
    <row r="566" spans="1:10" s="25" customFormat="1" ht="22.5" customHeight="1" x14ac:dyDescent="0.2">
      <c r="A566" s="73" t="s">
        <v>1319</v>
      </c>
      <c r="B566" s="73" t="s">
        <v>1320</v>
      </c>
      <c r="C566" s="73" t="s">
        <v>105</v>
      </c>
      <c r="D566" s="73" t="s">
        <v>1321</v>
      </c>
      <c r="E566" s="73"/>
      <c r="F566" s="74" t="s">
        <v>1</v>
      </c>
      <c r="G566" s="75">
        <v>4</v>
      </c>
      <c r="H566" s="76">
        <v>51.28</v>
      </c>
      <c r="I566" s="76">
        <f t="shared" si="148"/>
        <v>51.28</v>
      </c>
      <c r="J566" s="76">
        <f t="shared" si="150"/>
        <v>205.12</v>
      </c>
    </row>
    <row r="567" spans="1:10" s="25" customFormat="1" ht="22.5" customHeight="1" x14ac:dyDescent="0.2">
      <c r="A567" s="73" t="s">
        <v>1322</v>
      </c>
      <c r="B567" s="73" t="s">
        <v>1323</v>
      </c>
      <c r="C567" s="73" t="s">
        <v>105</v>
      </c>
      <c r="D567" s="73" t="s">
        <v>1324</v>
      </c>
      <c r="E567" s="73"/>
      <c r="F567" s="74" t="s">
        <v>1</v>
      </c>
      <c r="G567" s="75">
        <v>4</v>
      </c>
      <c r="H567" s="76">
        <v>29.42</v>
      </c>
      <c r="I567" s="76">
        <f t="shared" si="148"/>
        <v>29.42</v>
      </c>
      <c r="J567" s="76">
        <f t="shared" si="150"/>
        <v>117.68</v>
      </c>
    </row>
    <row r="568" spans="1:10" s="25" customFormat="1" ht="22.5" customHeight="1" x14ac:dyDescent="0.2">
      <c r="A568" s="73" t="s">
        <v>1325</v>
      </c>
      <c r="B568" s="73" t="s">
        <v>1326</v>
      </c>
      <c r="C568" s="73" t="s">
        <v>105</v>
      </c>
      <c r="D568" s="73" t="s">
        <v>1327</v>
      </c>
      <c r="E568" s="73"/>
      <c r="F568" s="74" t="s">
        <v>1</v>
      </c>
      <c r="G568" s="75">
        <v>48</v>
      </c>
      <c r="H568" s="76">
        <v>26.93</v>
      </c>
      <c r="I568" s="76">
        <f t="shared" si="148"/>
        <v>26.93</v>
      </c>
      <c r="J568" s="76">
        <f t="shared" si="150"/>
        <v>1292.6399999999999</v>
      </c>
    </row>
    <row r="569" spans="1:10" s="25" customFormat="1" ht="22.5" customHeight="1" x14ac:dyDescent="0.2">
      <c r="A569" s="73" t="s">
        <v>1328</v>
      </c>
      <c r="B569" s="73" t="s">
        <v>1329</v>
      </c>
      <c r="C569" s="73" t="s">
        <v>105</v>
      </c>
      <c r="D569" s="73" t="s">
        <v>84</v>
      </c>
      <c r="E569" s="73"/>
      <c r="F569" s="74" t="s">
        <v>1</v>
      </c>
      <c r="G569" s="75">
        <v>4</v>
      </c>
      <c r="H569" s="76">
        <v>43.9</v>
      </c>
      <c r="I569" s="76">
        <f t="shared" si="148"/>
        <v>43.9</v>
      </c>
      <c r="J569" s="76">
        <f t="shared" si="150"/>
        <v>175.6</v>
      </c>
    </row>
    <row r="570" spans="1:10" s="25" customFormat="1" ht="22.5" customHeight="1" x14ac:dyDescent="0.2">
      <c r="A570" s="73" t="s">
        <v>1330</v>
      </c>
      <c r="B570" s="73" t="s">
        <v>1331</v>
      </c>
      <c r="C570" s="73" t="s">
        <v>105</v>
      </c>
      <c r="D570" s="73" t="s">
        <v>1332</v>
      </c>
      <c r="E570" s="73"/>
      <c r="F570" s="74" t="s">
        <v>1</v>
      </c>
      <c r="G570" s="75">
        <v>25</v>
      </c>
      <c r="H570" s="76">
        <v>30.35</v>
      </c>
      <c r="I570" s="76">
        <f t="shared" si="148"/>
        <v>30.35</v>
      </c>
      <c r="J570" s="76">
        <f t="shared" si="150"/>
        <v>758.75</v>
      </c>
    </row>
    <row r="571" spans="1:10" s="25" customFormat="1" ht="22.5" customHeight="1" x14ac:dyDescent="0.2">
      <c r="A571" s="73" t="s">
        <v>1333</v>
      </c>
      <c r="B571" s="73" t="s">
        <v>1334</v>
      </c>
      <c r="C571" s="73" t="s">
        <v>105</v>
      </c>
      <c r="D571" s="73" t="s">
        <v>83</v>
      </c>
      <c r="E571" s="73"/>
      <c r="F571" s="74" t="s">
        <v>1</v>
      </c>
      <c r="G571" s="75">
        <v>2</v>
      </c>
      <c r="H571" s="76">
        <v>50.75</v>
      </c>
      <c r="I571" s="76">
        <f t="shared" si="148"/>
        <v>50.75</v>
      </c>
      <c r="J571" s="76">
        <f t="shared" si="150"/>
        <v>101.5</v>
      </c>
    </row>
    <row r="572" spans="1:10" s="25" customFormat="1" ht="22.5" customHeight="1" x14ac:dyDescent="0.2">
      <c r="A572" s="73" t="s">
        <v>1335</v>
      </c>
      <c r="B572" s="73" t="s">
        <v>1336</v>
      </c>
      <c r="C572" s="73" t="s">
        <v>105</v>
      </c>
      <c r="D572" s="73" t="s">
        <v>1337</v>
      </c>
      <c r="E572" s="73"/>
      <c r="F572" s="74" t="s">
        <v>1</v>
      </c>
      <c r="G572" s="75">
        <v>29</v>
      </c>
      <c r="H572" s="76">
        <v>37.26</v>
      </c>
      <c r="I572" s="76">
        <f t="shared" si="148"/>
        <v>37.26</v>
      </c>
      <c r="J572" s="76">
        <f t="shared" si="150"/>
        <v>1080.54</v>
      </c>
    </row>
    <row r="573" spans="1:10" s="25" customFormat="1" ht="22.5" customHeight="1" x14ac:dyDescent="0.2">
      <c r="A573" s="73" t="s">
        <v>1338</v>
      </c>
      <c r="B573" s="73" t="s">
        <v>1339</v>
      </c>
      <c r="C573" s="73" t="s">
        <v>105</v>
      </c>
      <c r="D573" s="73" t="s">
        <v>1340</v>
      </c>
      <c r="E573" s="73"/>
      <c r="F573" s="74" t="s">
        <v>1</v>
      </c>
      <c r="G573" s="75">
        <v>6</v>
      </c>
      <c r="H573" s="76">
        <v>39.18</v>
      </c>
      <c r="I573" s="76">
        <f t="shared" si="148"/>
        <v>39.18</v>
      </c>
      <c r="J573" s="76">
        <f t="shared" si="150"/>
        <v>235.07999999999998</v>
      </c>
    </row>
    <row r="574" spans="1:10" s="25" customFormat="1" ht="22.5" customHeight="1" x14ac:dyDescent="0.2">
      <c r="A574" s="73" t="s">
        <v>1341</v>
      </c>
      <c r="B574" s="73" t="s">
        <v>1342</v>
      </c>
      <c r="C574" s="73" t="s">
        <v>123</v>
      </c>
      <c r="D574" s="73" t="s">
        <v>1343</v>
      </c>
      <c r="E574" s="73"/>
      <c r="F574" s="74" t="s">
        <v>1</v>
      </c>
      <c r="G574" s="75">
        <v>3</v>
      </c>
      <c r="H574" s="76">
        <v>39.18</v>
      </c>
      <c r="I574" s="76">
        <f t="shared" si="148"/>
        <v>39.18</v>
      </c>
      <c r="J574" s="76">
        <f t="shared" si="150"/>
        <v>117.53999999999999</v>
      </c>
    </row>
    <row r="575" spans="1:10" s="25" customFormat="1" ht="22.5" customHeight="1" x14ac:dyDescent="0.2">
      <c r="A575" s="73" t="s">
        <v>1344</v>
      </c>
      <c r="B575" s="73" t="s">
        <v>1345</v>
      </c>
      <c r="C575" s="73" t="s">
        <v>123</v>
      </c>
      <c r="D575" s="73" t="s">
        <v>1346</v>
      </c>
      <c r="E575" s="73"/>
      <c r="F575" s="74" t="s">
        <v>1</v>
      </c>
      <c r="G575" s="75">
        <v>3</v>
      </c>
      <c r="H575" s="76">
        <v>78.73</v>
      </c>
      <c r="I575" s="76">
        <f t="shared" si="148"/>
        <v>78.73</v>
      </c>
      <c r="J575" s="76">
        <f t="shared" si="150"/>
        <v>236.19</v>
      </c>
    </row>
    <row r="576" spans="1:10" s="25" customFormat="1" ht="30" customHeight="1" x14ac:dyDescent="0.2">
      <c r="A576" s="73" t="s">
        <v>1347</v>
      </c>
      <c r="B576" s="73" t="s">
        <v>1348</v>
      </c>
      <c r="C576" s="73" t="s">
        <v>123</v>
      </c>
      <c r="D576" s="73" t="s">
        <v>1349</v>
      </c>
      <c r="E576" s="73"/>
      <c r="F576" s="74" t="s">
        <v>10</v>
      </c>
      <c r="G576" s="75">
        <v>247</v>
      </c>
      <c r="H576" s="76">
        <v>139.22</v>
      </c>
      <c r="I576" s="76">
        <f t="shared" si="148"/>
        <v>139.22</v>
      </c>
      <c r="J576" s="76">
        <f t="shared" si="150"/>
        <v>34387.339999999997</v>
      </c>
    </row>
    <row r="577" spans="1:10" s="25" customFormat="1" ht="30" customHeight="1" x14ac:dyDescent="0.2">
      <c r="A577" s="73" t="s">
        <v>1350</v>
      </c>
      <c r="B577" s="73" t="s">
        <v>1351</v>
      </c>
      <c r="C577" s="73" t="s">
        <v>123</v>
      </c>
      <c r="D577" s="73" t="s">
        <v>1352</v>
      </c>
      <c r="E577" s="73"/>
      <c r="F577" s="74" t="s">
        <v>1</v>
      </c>
      <c r="G577" s="75">
        <v>111</v>
      </c>
      <c r="H577" s="76">
        <v>24.35</v>
      </c>
      <c r="I577" s="76">
        <f t="shared" si="148"/>
        <v>24.35</v>
      </c>
      <c r="J577" s="76">
        <f t="shared" si="150"/>
        <v>2702.8500000000004</v>
      </c>
    </row>
    <row r="578" spans="1:10" s="25" customFormat="1" ht="37.5" customHeight="1" x14ac:dyDescent="0.2">
      <c r="A578" s="73" t="s">
        <v>1353</v>
      </c>
      <c r="B578" s="73" t="s">
        <v>1354</v>
      </c>
      <c r="C578" s="73" t="s">
        <v>123</v>
      </c>
      <c r="D578" s="73" t="s">
        <v>1355</v>
      </c>
      <c r="E578" s="73"/>
      <c r="F578" s="74" t="s">
        <v>1</v>
      </c>
      <c r="G578" s="75">
        <v>71</v>
      </c>
      <c r="H578" s="76">
        <v>20.9</v>
      </c>
      <c r="I578" s="76">
        <f t="shared" si="148"/>
        <v>20.9</v>
      </c>
      <c r="J578" s="76">
        <f t="shared" si="150"/>
        <v>1483.8999999999999</v>
      </c>
    </row>
    <row r="579" spans="1:10" s="25" customFormat="1" ht="30" customHeight="1" x14ac:dyDescent="0.2">
      <c r="A579" s="73" t="s">
        <v>1356</v>
      </c>
      <c r="B579" s="73" t="s">
        <v>1357</v>
      </c>
      <c r="C579" s="73" t="s">
        <v>123</v>
      </c>
      <c r="D579" s="73" t="s">
        <v>1358</v>
      </c>
      <c r="E579" s="73"/>
      <c r="F579" s="74" t="s">
        <v>1</v>
      </c>
      <c r="G579" s="75">
        <v>253</v>
      </c>
      <c r="H579" s="76">
        <v>11.64</v>
      </c>
      <c r="I579" s="76">
        <f t="shared" si="148"/>
        <v>11.64</v>
      </c>
      <c r="J579" s="76">
        <f t="shared" si="150"/>
        <v>2944.92</v>
      </c>
    </row>
    <row r="580" spans="1:10" s="25" customFormat="1" ht="22.5" customHeight="1" x14ac:dyDescent="0.2">
      <c r="A580" s="73" t="s">
        <v>1359</v>
      </c>
      <c r="B580" s="73" t="s">
        <v>1360</v>
      </c>
      <c r="C580" s="73" t="s">
        <v>123</v>
      </c>
      <c r="D580" s="73" t="s">
        <v>1361</v>
      </c>
      <c r="E580" s="73"/>
      <c r="F580" s="74" t="s">
        <v>67</v>
      </c>
      <c r="G580" s="75">
        <v>43</v>
      </c>
      <c r="H580" s="76">
        <v>179.78</v>
      </c>
      <c r="I580" s="76">
        <f t="shared" si="148"/>
        <v>179.78</v>
      </c>
      <c r="J580" s="76">
        <f t="shared" si="150"/>
        <v>7730.54</v>
      </c>
    </row>
    <row r="581" spans="1:10" s="25" customFormat="1" ht="22.5" customHeight="1" x14ac:dyDescent="0.2">
      <c r="A581" s="73" t="s">
        <v>1362</v>
      </c>
      <c r="B581" s="73" t="s">
        <v>1363</v>
      </c>
      <c r="C581" s="73" t="s">
        <v>123</v>
      </c>
      <c r="D581" s="73" t="s">
        <v>1364</v>
      </c>
      <c r="E581" s="73"/>
      <c r="F581" s="74" t="s">
        <v>67</v>
      </c>
      <c r="G581" s="75">
        <v>112</v>
      </c>
      <c r="H581" s="76">
        <v>244.32</v>
      </c>
      <c r="I581" s="76">
        <f t="shared" si="148"/>
        <v>244.32</v>
      </c>
      <c r="J581" s="76">
        <f t="shared" si="150"/>
        <v>27363.84</v>
      </c>
    </row>
    <row r="582" spans="1:10" s="25" customFormat="1" ht="22.5" customHeight="1" x14ac:dyDescent="0.2">
      <c r="A582" s="73" t="s">
        <v>1365</v>
      </c>
      <c r="B582" s="73" t="s">
        <v>1366</v>
      </c>
      <c r="C582" s="73" t="s">
        <v>123</v>
      </c>
      <c r="D582" s="73" t="s">
        <v>1367</v>
      </c>
      <c r="E582" s="73"/>
      <c r="F582" s="74" t="s">
        <v>67</v>
      </c>
      <c r="G582" s="75">
        <v>33</v>
      </c>
      <c r="H582" s="76">
        <v>216.74</v>
      </c>
      <c r="I582" s="76">
        <f t="shared" si="148"/>
        <v>216.74</v>
      </c>
      <c r="J582" s="76">
        <f t="shared" si="150"/>
        <v>7152.42</v>
      </c>
    </row>
    <row r="583" spans="1:10" s="25" customFormat="1" ht="30" customHeight="1" x14ac:dyDescent="0.2">
      <c r="A583" s="73" t="s">
        <v>1368</v>
      </c>
      <c r="B583" s="73" t="s">
        <v>1369</v>
      </c>
      <c r="C583" s="73" t="s">
        <v>123</v>
      </c>
      <c r="D583" s="73" t="s">
        <v>1370</v>
      </c>
      <c r="E583" s="73"/>
      <c r="F583" s="74" t="s">
        <v>67</v>
      </c>
      <c r="G583" s="75">
        <v>42</v>
      </c>
      <c r="H583" s="76">
        <v>135.54</v>
      </c>
      <c r="I583" s="76">
        <f t="shared" si="148"/>
        <v>135.54</v>
      </c>
      <c r="J583" s="76">
        <f t="shared" si="150"/>
        <v>5692.6799999999994</v>
      </c>
    </row>
    <row r="584" spans="1:10" s="25" customFormat="1" ht="15" customHeight="1" x14ac:dyDescent="0.2">
      <c r="A584" s="73" t="s">
        <v>1371</v>
      </c>
      <c r="B584" s="73" t="s">
        <v>1372</v>
      </c>
      <c r="C584" s="73" t="s">
        <v>123</v>
      </c>
      <c r="D584" s="73" t="s">
        <v>1373</v>
      </c>
      <c r="E584" s="73"/>
      <c r="F584" s="74" t="s">
        <v>1</v>
      </c>
      <c r="G584" s="75">
        <v>2</v>
      </c>
      <c r="H584" s="76">
        <v>241.95</v>
      </c>
      <c r="I584" s="76">
        <f t="shared" si="148"/>
        <v>241.95</v>
      </c>
      <c r="J584" s="76">
        <f t="shared" si="150"/>
        <v>483.9</v>
      </c>
    </row>
    <row r="585" spans="1:10" s="25" customFormat="1" ht="22.5" customHeight="1" x14ac:dyDescent="0.2">
      <c r="A585" s="73" t="s">
        <v>1374</v>
      </c>
      <c r="B585" s="73" t="s">
        <v>1375</v>
      </c>
      <c r="C585" s="73" t="s">
        <v>123</v>
      </c>
      <c r="D585" s="73" t="s">
        <v>1376</v>
      </c>
      <c r="E585" s="73"/>
      <c r="F585" s="74" t="s">
        <v>1</v>
      </c>
      <c r="G585" s="75">
        <v>5</v>
      </c>
      <c r="H585" s="76">
        <v>267.70999999999998</v>
      </c>
      <c r="I585" s="76">
        <f t="shared" si="148"/>
        <v>267.70999999999998</v>
      </c>
      <c r="J585" s="76">
        <f t="shared" si="150"/>
        <v>1338.55</v>
      </c>
    </row>
    <row r="586" spans="1:10" s="25" customFormat="1" ht="15" customHeight="1" x14ac:dyDescent="0.2">
      <c r="A586" s="73" t="s">
        <v>1377</v>
      </c>
      <c r="B586" s="73" t="s">
        <v>1378</v>
      </c>
      <c r="C586" s="73" t="s">
        <v>123</v>
      </c>
      <c r="D586" s="73" t="s">
        <v>1379</v>
      </c>
      <c r="E586" s="73"/>
      <c r="F586" s="74" t="s">
        <v>1</v>
      </c>
      <c r="G586" s="75">
        <v>2</v>
      </c>
      <c r="H586" s="76">
        <v>178.17</v>
      </c>
      <c r="I586" s="76">
        <f t="shared" si="148"/>
        <v>178.17</v>
      </c>
      <c r="J586" s="76">
        <f t="shared" si="150"/>
        <v>356.34</v>
      </c>
    </row>
    <row r="587" spans="1:10" s="25" customFormat="1" ht="22.5" customHeight="1" x14ac:dyDescent="0.2">
      <c r="A587" s="73" t="s">
        <v>1380</v>
      </c>
      <c r="B587" s="73" t="s">
        <v>1381</v>
      </c>
      <c r="C587" s="73" t="s">
        <v>123</v>
      </c>
      <c r="D587" s="73" t="s">
        <v>1382</v>
      </c>
      <c r="E587" s="73"/>
      <c r="F587" s="74" t="s">
        <v>1</v>
      </c>
      <c r="G587" s="75">
        <v>183</v>
      </c>
      <c r="H587" s="76">
        <v>16.77</v>
      </c>
      <c r="I587" s="76">
        <f t="shared" si="148"/>
        <v>16.77</v>
      </c>
      <c r="J587" s="76">
        <f t="shared" si="150"/>
        <v>3068.91</v>
      </c>
    </row>
    <row r="588" spans="1:10" s="25" customFormat="1" ht="15" customHeight="1" x14ac:dyDescent="0.2">
      <c r="A588" s="73" t="s">
        <v>1383</v>
      </c>
      <c r="B588" s="73" t="s">
        <v>1384</v>
      </c>
      <c r="C588" s="73" t="s">
        <v>114</v>
      </c>
      <c r="D588" s="73" t="s">
        <v>1385</v>
      </c>
      <c r="E588" s="73"/>
      <c r="F588" s="74" t="s">
        <v>67</v>
      </c>
      <c r="G588" s="75">
        <v>48</v>
      </c>
      <c r="H588" s="76">
        <v>5.92</v>
      </c>
      <c r="I588" s="76">
        <f t="shared" si="148"/>
        <v>5.92</v>
      </c>
      <c r="J588" s="76">
        <f t="shared" si="150"/>
        <v>284.15999999999997</v>
      </c>
    </row>
    <row r="589" spans="1:10" s="25" customFormat="1" ht="15" customHeight="1" x14ac:dyDescent="0.2">
      <c r="A589" s="22" t="s">
        <v>1386</v>
      </c>
      <c r="B589" s="22"/>
      <c r="C589" s="22"/>
      <c r="D589" s="22" t="s">
        <v>1387</v>
      </c>
      <c r="E589" s="22"/>
      <c r="F589" s="22"/>
      <c r="G589" s="23"/>
      <c r="H589" s="24"/>
      <c r="I589" s="24"/>
      <c r="J589" s="24">
        <f>SUM(J590:J626)</f>
        <v>32905.953999999998</v>
      </c>
    </row>
    <row r="590" spans="1:10" s="25" customFormat="1" ht="22.5" customHeight="1" x14ac:dyDescent="0.2">
      <c r="A590" s="73" t="s">
        <v>1388</v>
      </c>
      <c r="B590" s="73" t="s">
        <v>1389</v>
      </c>
      <c r="C590" s="73" t="s">
        <v>105</v>
      </c>
      <c r="D590" s="73" t="s">
        <v>1390</v>
      </c>
      <c r="E590" s="73"/>
      <c r="F590" s="74" t="s">
        <v>1</v>
      </c>
      <c r="G590" s="75">
        <v>1</v>
      </c>
      <c r="H590" s="76">
        <v>19097.82</v>
      </c>
      <c r="I590" s="76">
        <f t="shared" si="148"/>
        <v>19097.82</v>
      </c>
      <c r="J590" s="76">
        <f t="shared" ref="J590" si="151">G590*I590</f>
        <v>19097.82</v>
      </c>
    </row>
    <row r="591" spans="1:10" s="25" customFormat="1" ht="15" customHeight="1" x14ac:dyDescent="0.2">
      <c r="A591" s="73" t="s">
        <v>1391</v>
      </c>
      <c r="B591" s="73" t="s">
        <v>1392</v>
      </c>
      <c r="C591" s="73" t="s">
        <v>105</v>
      </c>
      <c r="D591" s="73" t="s">
        <v>1393</v>
      </c>
      <c r="E591" s="73"/>
      <c r="F591" s="74" t="s">
        <v>1</v>
      </c>
      <c r="G591" s="75">
        <v>3</v>
      </c>
      <c r="H591" s="76">
        <v>515.08000000000004</v>
      </c>
      <c r="I591" s="76">
        <f t="shared" si="148"/>
        <v>515.08000000000004</v>
      </c>
      <c r="J591" s="76">
        <f t="shared" ref="J591:J626" si="152">G591*I591</f>
        <v>1545.2400000000002</v>
      </c>
    </row>
    <row r="592" spans="1:10" s="25" customFormat="1" ht="30" customHeight="1" x14ac:dyDescent="0.2">
      <c r="A592" s="73" t="s">
        <v>1394</v>
      </c>
      <c r="B592" s="73" t="s">
        <v>1395</v>
      </c>
      <c r="C592" s="73" t="s">
        <v>105</v>
      </c>
      <c r="D592" s="73" t="s">
        <v>1396</v>
      </c>
      <c r="E592" s="73"/>
      <c r="F592" s="74" t="s">
        <v>1</v>
      </c>
      <c r="G592" s="75">
        <v>3</v>
      </c>
      <c r="H592" s="76">
        <v>267.13</v>
      </c>
      <c r="I592" s="76">
        <f t="shared" si="148"/>
        <v>267.13</v>
      </c>
      <c r="J592" s="76">
        <f t="shared" si="152"/>
        <v>801.39</v>
      </c>
    </row>
    <row r="593" spans="1:10" s="25" customFormat="1" ht="15" customHeight="1" x14ac:dyDescent="0.2">
      <c r="A593" s="73" t="s">
        <v>1397</v>
      </c>
      <c r="B593" s="73" t="s">
        <v>1398</v>
      </c>
      <c r="C593" s="73" t="s">
        <v>105</v>
      </c>
      <c r="D593" s="73" t="s">
        <v>1399</v>
      </c>
      <c r="E593" s="73"/>
      <c r="F593" s="74" t="s">
        <v>1</v>
      </c>
      <c r="G593" s="75">
        <v>2</v>
      </c>
      <c r="H593" s="76">
        <v>105.39</v>
      </c>
      <c r="I593" s="76">
        <f t="shared" si="148"/>
        <v>105.39</v>
      </c>
      <c r="J593" s="76">
        <f t="shared" si="152"/>
        <v>210.78</v>
      </c>
    </row>
    <row r="594" spans="1:10" s="25" customFormat="1" ht="15" customHeight="1" x14ac:dyDescent="0.2">
      <c r="A594" s="73" t="s">
        <v>1400</v>
      </c>
      <c r="B594" s="73" t="s">
        <v>1401</v>
      </c>
      <c r="C594" s="73" t="s">
        <v>105</v>
      </c>
      <c r="D594" s="73" t="s">
        <v>1402</v>
      </c>
      <c r="E594" s="73"/>
      <c r="F594" s="74" t="s">
        <v>1</v>
      </c>
      <c r="G594" s="75">
        <v>3</v>
      </c>
      <c r="H594" s="76">
        <v>129.07</v>
      </c>
      <c r="I594" s="76">
        <f t="shared" si="148"/>
        <v>129.07</v>
      </c>
      <c r="J594" s="76">
        <f t="shared" si="152"/>
        <v>387.21</v>
      </c>
    </row>
    <row r="595" spans="1:10" s="25" customFormat="1" ht="22.5" customHeight="1" x14ac:dyDescent="0.2">
      <c r="A595" s="73" t="s">
        <v>1403</v>
      </c>
      <c r="B595" s="73" t="s">
        <v>1404</v>
      </c>
      <c r="C595" s="73" t="s">
        <v>105</v>
      </c>
      <c r="D595" s="73" t="s">
        <v>1405</v>
      </c>
      <c r="E595" s="73"/>
      <c r="F595" s="74" t="s">
        <v>1</v>
      </c>
      <c r="G595" s="75">
        <v>8</v>
      </c>
      <c r="H595" s="76">
        <v>37.880000000000003</v>
      </c>
      <c r="I595" s="76">
        <f t="shared" si="148"/>
        <v>37.880000000000003</v>
      </c>
      <c r="J595" s="76">
        <f t="shared" si="152"/>
        <v>303.04000000000002</v>
      </c>
    </row>
    <row r="596" spans="1:10" s="25" customFormat="1" ht="15" customHeight="1" x14ac:dyDescent="0.2">
      <c r="A596" s="73" t="s">
        <v>1406</v>
      </c>
      <c r="B596" s="73" t="s">
        <v>1407</v>
      </c>
      <c r="C596" s="73" t="s">
        <v>114</v>
      </c>
      <c r="D596" s="73" t="s">
        <v>1408</v>
      </c>
      <c r="E596" s="73"/>
      <c r="F596" s="74" t="s">
        <v>67</v>
      </c>
      <c r="G596" s="75">
        <v>3</v>
      </c>
      <c r="H596" s="76">
        <v>15.53</v>
      </c>
      <c r="I596" s="76">
        <f t="shared" si="148"/>
        <v>15.53</v>
      </c>
      <c r="J596" s="76">
        <f t="shared" si="152"/>
        <v>46.589999999999996</v>
      </c>
    </row>
    <row r="597" spans="1:10" s="25" customFormat="1" ht="15" customHeight="1" x14ac:dyDescent="0.2">
      <c r="A597" s="73" t="s">
        <v>1409</v>
      </c>
      <c r="B597" s="73" t="s">
        <v>1410</v>
      </c>
      <c r="C597" s="73" t="s">
        <v>114</v>
      </c>
      <c r="D597" s="73" t="s">
        <v>1411</v>
      </c>
      <c r="E597" s="73"/>
      <c r="F597" s="74" t="s">
        <v>67</v>
      </c>
      <c r="G597" s="75">
        <v>3</v>
      </c>
      <c r="H597" s="76">
        <v>15.53</v>
      </c>
      <c r="I597" s="76">
        <f t="shared" si="148"/>
        <v>15.53</v>
      </c>
      <c r="J597" s="76">
        <f t="shared" si="152"/>
        <v>46.589999999999996</v>
      </c>
    </row>
    <row r="598" spans="1:10" s="25" customFormat="1" ht="30" customHeight="1" x14ac:dyDescent="0.2">
      <c r="A598" s="73" t="s">
        <v>1412</v>
      </c>
      <c r="B598" s="73" t="s">
        <v>1413</v>
      </c>
      <c r="C598" s="73" t="s">
        <v>105</v>
      </c>
      <c r="D598" s="73" t="s">
        <v>1414</v>
      </c>
      <c r="E598" s="73"/>
      <c r="F598" s="74" t="s">
        <v>1</v>
      </c>
      <c r="G598" s="75">
        <v>3</v>
      </c>
      <c r="H598" s="76">
        <v>12.44</v>
      </c>
      <c r="I598" s="76">
        <f t="shared" si="148"/>
        <v>12.44</v>
      </c>
      <c r="J598" s="76">
        <f t="shared" si="152"/>
        <v>37.32</v>
      </c>
    </row>
    <row r="599" spans="1:10" s="25" customFormat="1" ht="15" customHeight="1" x14ac:dyDescent="0.2">
      <c r="A599" s="73" t="s">
        <v>1415</v>
      </c>
      <c r="B599" s="73" t="s">
        <v>1416</v>
      </c>
      <c r="C599" s="73" t="s">
        <v>123</v>
      </c>
      <c r="D599" s="73" t="s">
        <v>1417</v>
      </c>
      <c r="E599" s="73"/>
      <c r="F599" s="74" t="s">
        <v>7</v>
      </c>
      <c r="G599" s="75">
        <v>2</v>
      </c>
      <c r="H599" s="76">
        <v>13.41</v>
      </c>
      <c r="I599" s="76">
        <f t="shared" si="148"/>
        <v>13.41</v>
      </c>
      <c r="J599" s="76">
        <f t="shared" si="152"/>
        <v>26.82</v>
      </c>
    </row>
    <row r="600" spans="1:10" s="25" customFormat="1" ht="15" customHeight="1" x14ac:dyDescent="0.2">
      <c r="A600" s="73" t="s">
        <v>1418</v>
      </c>
      <c r="B600" s="73" t="s">
        <v>1419</v>
      </c>
      <c r="C600" s="73" t="s">
        <v>123</v>
      </c>
      <c r="D600" s="73" t="s">
        <v>1420</v>
      </c>
      <c r="E600" s="73"/>
      <c r="F600" s="74" t="s">
        <v>1</v>
      </c>
      <c r="G600" s="75">
        <v>4</v>
      </c>
      <c r="H600" s="76">
        <v>165.67</v>
      </c>
      <c r="I600" s="76">
        <f t="shared" si="148"/>
        <v>165.67</v>
      </c>
      <c r="J600" s="76">
        <f t="shared" si="152"/>
        <v>662.68</v>
      </c>
    </row>
    <row r="601" spans="1:10" s="25" customFormat="1" ht="15" customHeight="1" x14ac:dyDescent="0.2">
      <c r="A601" s="73" t="s">
        <v>1421</v>
      </c>
      <c r="B601" s="73" t="s">
        <v>1422</v>
      </c>
      <c r="C601" s="73" t="s">
        <v>123</v>
      </c>
      <c r="D601" s="73" t="s">
        <v>1423</v>
      </c>
      <c r="E601" s="73"/>
      <c r="F601" s="74" t="s">
        <v>67</v>
      </c>
      <c r="G601" s="75">
        <v>3</v>
      </c>
      <c r="H601" s="76">
        <v>14.11</v>
      </c>
      <c r="I601" s="76">
        <f t="shared" si="148"/>
        <v>14.11</v>
      </c>
      <c r="J601" s="76">
        <f t="shared" si="152"/>
        <v>42.33</v>
      </c>
    </row>
    <row r="602" spans="1:10" s="25" customFormat="1" ht="15" customHeight="1" x14ac:dyDescent="0.2">
      <c r="A602" s="73" t="s">
        <v>1424</v>
      </c>
      <c r="B602" s="73" t="s">
        <v>1425</v>
      </c>
      <c r="C602" s="73" t="s">
        <v>123</v>
      </c>
      <c r="D602" s="73" t="s">
        <v>1426</v>
      </c>
      <c r="E602" s="73"/>
      <c r="F602" s="74" t="s">
        <v>1</v>
      </c>
      <c r="G602" s="75">
        <v>3</v>
      </c>
      <c r="H602" s="76">
        <v>13.11</v>
      </c>
      <c r="I602" s="76">
        <f t="shared" si="148"/>
        <v>13.11</v>
      </c>
      <c r="J602" s="76">
        <f t="shared" si="152"/>
        <v>39.33</v>
      </c>
    </row>
    <row r="603" spans="1:10" s="25" customFormat="1" ht="15" customHeight="1" x14ac:dyDescent="0.2">
      <c r="A603" s="73" t="s">
        <v>1427</v>
      </c>
      <c r="B603" s="73" t="s">
        <v>1428</v>
      </c>
      <c r="C603" s="73" t="s">
        <v>123</v>
      </c>
      <c r="D603" s="73" t="s">
        <v>1429</v>
      </c>
      <c r="E603" s="73"/>
      <c r="F603" s="74" t="s">
        <v>67</v>
      </c>
      <c r="G603" s="75">
        <v>1</v>
      </c>
      <c r="H603" s="76">
        <v>1479.18</v>
      </c>
      <c r="I603" s="76">
        <f t="shared" si="148"/>
        <v>1479.18</v>
      </c>
      <c r="J603" s="76">
        <f t="shared" si="152"/>
        <v>1479.18</v>
      </c>
    </row>
    <row r="604" spans="1:10" s="25" customFormat="1" ht="22.5" customHeight="1" x14ac:dyDescent="0.2">
      <c r="A604" s="73" t="s">
        <v>1430</v>
      </c>
      <c r="B604" s="73" t="s">
        <v>1431</v>
      </c>
      <c r="C604" s="73" t="s">
        <v>105</v>
      </c>
      <c r="D604" s="73" t="s">
        <v>1432</v>
      </c>
      <c r="E604" s="73"/>
      <c r="F604" s="74" t="s">
        <v>1</v>
      </c>
      <c r="G604" s="75">
        <v>3</v>
      </c>
      <c r="H604" s="76">
        <v>10.89</v>
      </c>
      <c r="I604" s="76">
        <f t="shared" si="148"/>
        <v>10.89</v>
      </c>
      <c r="J604" s="76">
        <f t="shared" si="152"/>
        <v>32.67</v>
      </c>
    </row>
    <row r="605" spans="1:10" s="25" customFormat="1" ht="15" customHeight="1" x14ac:dyDescent="0.2">
      <c r="A605" s="73" t="s">
        <v>1433</v>
      </c>
      <c r="B605" s="73" t="s">
        <v>1434</v>
      </c>
      <c r="C605" s="73" t="s">
        <v>105</v>
      </c>
      <c r="D605" s="73" t="s">
        <v>1435</v>
      </c>
      <c r="E605" s="73"/>
      <c r="F605" s="74" t="s">
        <v>10</v>
      </c>
      <c r="G605" s="75">
        <v>3</v>
      </c>
      <c r="H605" s="76">
        <v>20.91</v>
      </c>
      <c r="I605" s="76">
        <f t="shared" si="148"/>
        <v>20.91</v>
      </c>
      <c r="J605" s="76">
        <f t="shared" si="152"/>
        <v>62.730000000000004</v>
      </c>
    </row>
    <row r="606" spans="1:10" s="25" customFormat="1" ht="15" customHeight="1" x14ac:dyDescent="0.2">
      <c r="A606" s="73" t="s">
        <v>1436</v>
      </c>
      <c r="B606" s="73" t="s">
        <v>1437</v>
      </c>
      <c r="C606" s="73" t="s">
        <v>105</v>
      </c>
      <c r="D606" s="73" t="s">
        <v>1438</v>
      </c>
      <c r="E606" s="73"/>
      <c r="F606" s="74" t="s">
        <v>10</v>
      </c>
      <c r="G606" s="75">
        <v>3</v>
      </c>
      <c r="H606" s="76">
        <v>27.73</v>
      </c>
      <c r="I606" s="76">
        <f t="shared" si="148"/>
        <v>27.73</v>
      </c>
      <c r="J606" s="76">
        <f t="shared" si="152"/>
        <v>83.19</v>
      </c>
    </row>
    <row r="607" spans="1:10" s="25" customFormat="1" ht="15" customHeight="1" x14ac:dyDescent="0.2">
      <c r="A607" s="73" t="s">
        <v>1439</v>
      </c>
      <c r="B607" s="73" t="s">
        <v>1398</v>
      </c>
      <c r="C607" s="73" t="s">
        <v>105</v>
      </c>
      <c r="D607" s="73" t="s">
        <v>1399</v>
      </c>
      <c r="E607" s="73"/>
      <c r="F607" s="74" t="s">
        <v>1</v>
      </c>
      <c r="G607" s="75">
        <v>2</v>
      </c>
      <c r="H607" s="76">
        <v>105.39</v>
      </c>
      <c r="I607" s="76">
        <f t="shared" si="148"/>
        <v>105.39</v>
      </c>
      <c r="J607" s="76">
        <f t="shared" si="152"/>
        <v>210.78</v>
      </c>
    </row>
    <row r="608" spans="1:10" s="25" customFormat="1" ht="22.5" customHeight="1" x14ac:dyDescent="0.2">
      <c r="A608" s="73" t="s">
        <v>1440</v>
      </c>
      <c r="B608" s="73" t="s">
        <v>1441</v>
      </c>
      <c r="C608" s="73" t="s">
        <v>105</v>
      </c>
      <c r="D608" s="73" t="s">
        <v>1442</v>
      </c>
      <c r="E608" s="73"/>
      <c r="F608" s="74" t="s">
        <v>1</v>
      </c>
      <c r="G608" s="75">
        <v>2</v>
      </c>
      <c r="H608" s="76">
        <v>40.89</v>
      </c>
      <c r="I608" s="76">
        <f t="shared" si="148"/>
        <v>40.89</v>
      </c>
      <c r="J608" s="76">
        <f t="shared" si="152"/>
        <v>81.78</v>
      </c>
    </row>
    <row r="609" spans="1:10" s="25" customFormat="1" ht="15" customHeight="1" x14ac:dyDescent="0.2">
      <c r="A609" s="73" t="s">
        <v>1443</v>
      </c>
      <c r="B609" s="73" t="s">
        <v>1444</v>
      </c>
      <c r="C609" s="73" t="s">
        <v>114</v>
      </c>
      <c r="D609" s="73" t="s">
        <v>1445</v>
      </c>
      <c r="E609" s="73"/>
      <c r="F609" s="74" t="s">
        <v>1446</v>
      </c>
      <c r="G609" s="75">
        <v>1</v>
      </c>
      <c r="H609" s="76">
        <v>53.63</v>
      </c>
      <c r="I609" s="76">
        <f t="shared" si="148"/>
        <v>53.63</v>
      </c>
      <c r="J609" s="76">
        <f t="shared" si="152"/>
        <v>53.63</v>
      </c>
    </row>
    <row r="610" spans="1:10" s="25" customFormat="1" ht="22.5" customHeight="1" x14ac:dyDescent="0.2">
      <c r="A610" s="73" t="s">
        <v>1447</v>
      </c>
      <c r="B610" s="73" t="s">
        <v>1145</v>
      </c>
      <c r="C610" s="73" t="s">
        <v>105</v>
      </c>
      <c r="D610" s="73" t="s">
        <v>1146</v>
      </c>
      <c r="E610" s="73"/>
      <c r="F610" s="74" t="s">
        <v>10</v>
      </c>
      <c r="G610" s="75">
        <v>8</v>
      </c>
      <c r="H610" s="76">
        <v>43.21</v>
      </c>
      <c r="I610" s="76">
        <f t="shared" si="148"/>
        <v>43.21</v>
      </c>
      <c r="J610" s="76">
        <f t="shared" si="152"/>
        <v>345.68</v>
      </c>
    </row>
    <row r="611" spans="1:10" s="25" customFormat="1" ht="15" customHeight="1" x14ac:dyDescent="0.2">
      <c r="A611" s="73" t="s">
        <v>1448</v>
      </c>
      <c r="B611" s="73" t="s">
        <v>1449</v>
      </c>
      <c r="C611" s="73" t="s">
        <v>114</v>
      </c>
      <c r="D611" s="73" t="s">
        <v>1450</v>
      </c>
      <c r="E611" s="73"/>
      <c r="F611" s="74" t="s">
        <v>67</v>
      </c>
      <c r="G611" s="75">
        <v>4</v>
      </c>
      <c r="H611" s="76">
        <v>47.78</v>
      </c>
      <c r="I611" s="76">
        <f t="shared" si="148"/>
        <v>47.78</v>
      </c>
      <c r="J611" s="76">
        <f t="shared" si="152"/>
        <v>191.12</v>
      </c>
    </row>
    <row r="612" spans="1:10" s="25" customFormat="1" ht="22.5" customHeight="1" x14ac:dyDescent="0.2">
      <c r="A612" s="73" t="s">
        <v>1451</v>
      </c>
      <c r="B612" s="73" t="s">
        <v>1452</v>
      </c>
      <c r="C612" s="73" t="s">
        <v>123</v>
      </c>
      <c r="D612" s="73" t="s">
        <v>1453</v>
      </c>
      <c r="E612" s="73"/>
      <c r="F612" s="74" t="s">
        <v>1</v>
      </c>
      <c r="G612" s="75">
        <v>4</v>
      </c>
      <c r="H612" s="76">
        <v>40.119999999999997</v>
      </c>
      <c r="I612" s="76">
        <f t="shared" si="148"/>
        <v>40.119999999999997</v>
      </c>
      <c r="J612" s="76">
        <f t="shared" si="152"/>
        <v>160.47999999999999</v>
      </c>
    </row>
    <row r="613" spans="1:10" s="25" customFormat="1" ht="22.5" customHeight="1" x14ac:dyDescent="0.2">
      <c r="A613" s="73" t="s">
        <v>1454</v>
      </c>
      <c r="B613" s="73" t="s">
        <v>1455</v>
      </c>
      <c r="C613" s="73" t="s">
        <v>123</v>
      </c>
      <c r="D613" s="73" t="s">
        <v>1456</v>
      </c>
      <c r="E613" s="73"/>
      <c r="F613" s="74" t="s">
        <v>1</v>
      </c>
      <c r="G613" s="75">
        <v>4</v>
      </c>
      <c r="H613" s="76">
        <v>91.76</v>
      </c>
      <c r="I613" s="76">
        <f t="shared" si="148"/>
        <v>91.76</v>
      </c>
      <c r="J613" s="76">
        <f t="shared" si="152"/>
        <v>367.04</v>
      </c>
    </row>
    <row r="614" spans="1:10" s="25" customFormat="1" ht="15" customHeight="1" x14ac:dyDescent="0.2">
      <c r="A614" s="73" t="s">
        <v>1457</v>
      </c>
      <c r="B614" s="73" t="s">
        <v>1458</v>
      </c>
      <c r="C614" s="73" t="s">
        <v>105</v>
      </c>
      <c r="D614" s="73" t="s">
        <v>1459</v>
      </c>
      <c r="E614" s="73"/>
      <c r="F614" s="74" t="s">
        <v>10</v>
      </c>
      <c r="G614" s="75">
        <v>20</v>
      </c>
      <c r="H614" s="76">
        <v>39.43</v>
      </c>
      <c r="I614" s="76">
        <f t="shared" si="148"/>
        <v>39.43</v>
      </c>
      <c r="J614" s="76">
        <f t="shared" si="152"/>
        <v>788.6</v>
      </c>
    </row>
    <row r="615" spans="1:10" s="25" customFormat="1" ht="22.5" customHeight="1" x14ac:dyDescent="0.2">
      <c r="A615" s="73" t="s">
        <v>1460</v>
      </c>
      <c r="B615" s="73" t="s">
        <v>1164</v>
      </c>
      <c r="C615" s="73" t="s">
        <v>105</v>
      </c>
      <c r="D615" s="73" t="s">
        <v>1165</v>
      </c>
      <c r="E615" s="73"/>
      <c r="F615" s="74" t="s">
        <v>1</v>
      </c>
      <c r="G615" s="75">
        <v>2</v>
      </c>
      <c r="H615" s="76">
        <v>66.78</v>
      </c>
      <c r="I615" s="76">
        <f t="shared" si="148"/>
        <v>66.78</v>
      </c>
      <c r="J615" s="76">
        <f t="shared" si="152"/>
        <v>133.56</v>
      </c>
    </row>
    <row r="616" spans="1:10" s="25" customFormat="1" ht="22.5" customHeight="1" x14ac:dyDescent="0.2">
      <c r="A616" s="73" t="s">
        <v>1461</v>
      </c>
      <c r="B616" s="73" t="s">
        <v>1462</v>
      </c>
      <c r="C616" s="73" t="s">
        <v>123</v>
      </c>
      <c r="D616" s="73" t="s">
        <v>1463</v>
      </c>
      <c r="E616" s="73"/>
      <c r="F616" s="74" t="s">
        <v>67</v>
      </c>
      <c r="G616" s="75">
        <v>40</v>
      </c>
      <c r="H616" s="76">
        <v>1.35</v>
      </c>
      <c r="I616" s="76">
        <f t="shared" si="148"/>
        <v>1.35</v>
      </c>
      <c r="J616" s="76">
        <f t="shared" si="152"/>
        <v>54</v>
      </c>
    </row>
    <row r="617" spans="1:10" s="25" customFormat="1" ht="30" customHeight="1" x14ac:dyDescent="0.2">
      <c r="A617" s="73" t="s">
        <v>1464</v>
      </c>
      <c r="B617" s="73" t="s">
        <v>1465</v>
      </c>
      <c r="C617" s="73" t="s">
        <v>123</v>
      </c>
      <c r="D617" s="73" t="s">
        <v>1466</v>
      </c>
      <c r="E617" s="73"/>
      <c r="F617" s="74" t="s">
        <v>67</v>
      </c>
      <c r="G617" s="75">
        <v>8</v>
      </c>
      <c r="H617" s="76">
        <v>6.67</v>
      </c>
      <c r="I617" s="76">
        <f t="shared" si="148"/>
        <v>6.67</v>
      </c>
      <c r="J617" s="76">
        <f t="shared" si="152"/>
        <v>53.36</v>
      </c>
    </row>
    <row r="618" spans="1:10" s="25" customFormat="1" ht="30" customHeight="1" x14ac:dyDescent="0.2">
      <c r="A618" s="73" t="s">
        <v>1467</v>
      </c>
      <c r="B618" s="73" t="s">
        <v>1468</v>
      </c>
      <c r="C618" s="73" t="s">
        <v>123</v>
      </c>
      <c r="D618" s="73" t="s">
        <v>1469</v>
      </c>
      <c r="E618" s="73"/>
      <c r="F618" s="74" t="s">
        <v>67</v>
      </c>
      <c r="G618" s="75">
        <v>8</v>
      </c>
      <c r="H618" s="76">
        <v>6.67</v>
      </c>
      <c r="I618" s="76">
        <f t="shared" si="148"/>
        <v>6.67</v>
      </c>
      <c r="J618" s="76">
        <f t="shared" si="152"/>
        <v>53.36</v>
      </c>
    </row>
    <row r="619" spans="1:10" s="25" customFormat="1" ht="30" customHeight="1" x14ac:dyDescent="0.2">
      <c r="A619" s="73" t="s">
        <v>1470</v>
      </c>
      <c r="B619" s="73" t="s">
        <v>1471</v>
      </c>
      <c r="C619" s="73" t="s">
        <v>123</v>
      </c>
      <c r="D619" s="73" t="s">
        <v>1472</v>
      </c>
      <c r="E619" s="73"/>
      <c r="F619" s="74" t="s">
        <v>67</v>
      </c>
      <c r="G619" s="75">
        <v>8</v>
      </c>
      <c r="H619" s="76">
        <v>7.21</v>
      </c>
      <c r="I619" s="76">
        <f t="shared" si="148"/>
        <v>7.21</v>
      </c>
      <c r="J619" s="76">
        <f t="shared" si="152"/>
        <v>57.68</v>
      </c>
    </row>
    <row r="620" spans="1:10" s="25" customFormat="1" ht="30" customHeight="1" x14ac:dyDescent="0.2">
      <c r="A620" s="73" t="s">
        <v>1473</v>
      </c>
      <c r="B620" s="73" t="s">
        <v>1474</v>
      </c>
      <c r="C620" s="73" t="s">
        <v>123</v>
      </c>
      <c r="D620" s="73" t="s">
        <v>1475</v>
      </c>
      <c r="E620" s="73"/>
      <c r="F620" s="74" t="s">
        <v>67</v>
      </c>
      <c r="G620" s="75">
        <v>8</v>
      </c>
      <c r="H620" s="76">
        <v>9.18</v>
      </c>
      <c r="I620" s="76">
        <f t="shared" si="148"/>
        <v>9.18</v>
      </c>
      <c r="J620" s="76">
        <f t="shared" si="152"/>
        <v>73.44</v>
      </c>
    </row>
    <row r="621" spans="1:10" s="25" customFormat="1" ht="30" customHeight="1" x14ac:dyDescent="0.2">
      <c r="A621" s="73" t="s">
        <v>1476</v>
      </c>
      <c r="B621" s="73" t="s">
        <v>1477</v>
      </c>
      <c r="C621" s="73" t="s">
        <v>123</v>
      </c>
      <c r="D621" s="73" t="s">
        <v>1478</v>
      </c>
      <c r="E621" s="73"/>
      <c r="F621" s="74" t="s">
        <v>67</v>
      </c>
      <c r="G621" s="75">
        <v>8</v>
      </c>
      <c r="H621" s="76">
        <v>15.34</v>
      </c>
      <c r="I621" s="76">
        <f t="shared" si="148"/>
        <v>15.34</v>
      </c>
      <c r="J621" s="76">
        <f t="shared" si="152"/>
        <v>122.72</v>
      </c>
    </row>
    <row r="622" spans="1:10" s="25" customFormat="1" ht="30" customHeight="1" x14ac:dyDescent="0.2">
      <c r="A622" s="73" t="s">
        <v>1479</v>
      </c>
      <c r="B622" s="73" t="s">
        <v>1267</v>
      </c>
      <c r="C622" s="73" t="s">
        <v>105</v>
      </c>
      <c r="D622" s="73" t="s">
        <v>1268</v>
      </c>
      <c r="E622" s="73"/>
      <c r="F622" s="74" t="s">
        <v>10</v>
      </c>
      <c r="G622" s="75">
        <v>40</v>
      </c>
      <c r="H622" s="76">
        <v>87.56</v>
      </c>
      <c r="I622" s="76">
        <f t="shared" si="148"/>
        <v>87.56</v>
      </c>
      <c r="J622" s="76">
        <f t="shared" si="152"/>
        <v>3502.4</v>
      </c>
    </row>
    <row r="623" spans="1:10" s="25" customFormat="1" ht="15" customHeight="1" x14ac:dyDescent="0.2">
      <c r="A623" s="73" t="s">
        <v>1480</v>
      </c>
      <c r="B623" s="73" t="s">
        <v>1481</v>
      </c>
      <c r="C623" s="73" t="s">
        <v>105</v>
      </c>
      <c r="D623" s="73" t="s">
        <v>1482</v>
      </c>
      <c r="E623" s="73"/>
      <c r="F623" s="74" t="s">
        <v>1</v>
      </c>
      <c r="G623" s="75">
        <v>1</v>
      </c>
      <c r="H623" s="76">
        <v>1088.51</v>
      </c>
      <c r="I623" s="76">
        <f t="shared" ref="I623:I628" si="153">H623*$J$7</f>
        <v>1088.51</v>
      </c>
      <c r="J623" s="76">
        <f t="shared" si="152"/>
        <v>1088.51</v>
      </c>
    </row>
    <row r="624" spans="1:10" s="25" customFormat="1" ht="22.5" customHeight="1" x14ac:dyDescent="0.2">
      <c r="A624" s="73" t="s">
        <v>1483</v>
      </c>
      <c r="B624" s="73" t="s">
        <v>1484</v>
      </c>
      <c r="C624" s="73" t="s">
        <v>105</v>
      </c>
      <c r="D624" s="73" t="s">
        <v>1485</v>
      </c>
      <c r="E624" s="73"/>
      <c r="F624" s="74" t="s">
        <v>1</v>
      </c>
      <c r="G624" s="75">
        <v>1</v>
      </c>
      <c r="H624" s="76">
        <v>638.32000000000005</v>
      </c>
      <c r="I624" s="76">
        <f t="shared" si="153"/>
        <v>638.32000000000005</v>
      </c>
      <c r="J624" s="76">
        <f t="shared" si="152"/>
        <v>638.32000000000005</v>
      </c>
    </row>
    <row r="625" spans="1:10" s="25" customFormat="1" ht="30" customHeight="1" x14ac:dyDescent="0.2">
      <c r="A625" s="73" t="s">
        <v>1486</v>
      </c>
      <c r="B625" s="73" t="s">
        <v>1487</v>
      </c>
      <c r="C625" s="73" t="s">
        <v>105</v>
      </c>
      <c r="D625" s="73" t="s">
        <v>1488</v>
      </c>
      <c r="E625" s="73"/>
      <c r="F625" s="74" t="s">
        <v>10</v>
      </c>
      <c r="G625" s="75">
        <v>1.2</v>
      </c>
      <c r="H625" s="76">
        <v>9.3699999999999992</v>
      </c>
      <c r="I625" s="76">
        <f t="shared" si="153"/>
        <v>9.3699999999999992</v>
      </c>
      <c r="J625" s="76">
        <f t="shared" si="152"/>
        <v>11.243999999999998</v>
      </c>
    </row>
    <row r="626" spans="1:10" s="25" customFormat="1" ht="30" customHeight="1" x14ac:dyDescent="0.2">
      <c r="A626" s="73" t="s">
        <v>1489</v>
      </c>
      <c r="B626" s="73" t="s">
        <v>1158</v>
      </c>
      <c r="C626" s="73" t="s">
        <v>105</v>
      </c>
      <c r="D626" s="73" t="s">
        <v>1159</v>
      </c>
      <c r="E626" s="73"/>
      <c r="F626" s="74" t="s">
        <v>1</v>
      </c>
      <c r="G626" s="75">
        <v>1</v>
      </c>
      <c r="H626" s="76">
        <v>13.34</v>
      </c>
      <c r="I626" s="76">
        <f t="shared" si="153"/>
        <v>13.34</v>
      </c>
      <c r="J626" s="76">
        <f t="shared" si="152"/>
        <v>13.34</v>
      </c>
    </row>
    <row r="627" spans="1:10" s="25" customFormat="1" ht="15" customHeight="1" x14ac:dyDescent="0.2">
      <c r="A627" s="22" t="s">
        <v>1490</v>
      </c>
      <c r="B627" s="22"/>
      <c r="C627" s="22"/>
      <c r="D627" s="22" t="s">
        <v>1491</v>
      </c>
      <c r="E627" s="22"/>
      <c r="F627" s="22"/>
      <c r="G627" s="23"/>
      <c r="H627" s="24"/>
      <c r="I627" s="24"/>
      <c r="J627" s="24">
        <f>SUM(J628)</f>
        <v>57132.3</v>
      </c>
    </row>
    <row r="628" spans="1:10" s="25" customFormat="1" ht="22.5" customHeight="1" x14ac:dyDescent="0.2">
      <c r="A628" s="73" t="s">
        <v>1492</v>
      </c>
      <c r="B628" s="73" t="s">
        <v>1493</v>
      </c>
      <c r="C628" s="73" t="s">
        <v>123</v>
      </c>
      <c r="D628" s="73" t="s">
        <v>1494</v>
      </c>
      <c r="E628" s="73"/>
      <c r="F628" s="74" t="s">
        <v>1</v>
      </c>
      <c r="G628" s="75">
        <v>2</v>
      </c>
      <c r="H628" s="76">
        <v>28566.15</v>
      </c>
      <c r="I628" s="76">
        <f t="shared" si="153"/>
        <v>28566.15</v>
      </c>
      <c r="J628" s="76">
        <f t="shared" ref="J628" si="154">G628*I628</f>
        <v>57132.3</v>
      </c>
    </row>
    <row r="629" spans="1:10" s="25" customFormat="1" ht="15" customHeight="1" x14ac:dyDescent="0.2">
      <c r="A629" s="22" t="s">
        <v>1495</v>
      </c>
      <c r="B629" s="22"/>
      <c r="C629" s="22"/>
      <c r="D629" s="22" t="s">
        <v>1496</v>
      </c>
      <c r="E629" s="22"/>
      <c r="F629" s="22"/>
      <c r="G629" s="23"/>
      <c r="H629" s="24"/>
      <c r="I629" s="24"/>
      <c r="J629" s="24">
        <f>J630+J657+J680</f>
        <v>63066.548699999999</v>
      </c>
    </row>
    <row r="630" spans="1:10" s="25" customFormat="1" ht="15" customHeight="1" x14ac:dyDescent="0.2">
      <c r="A630" s="22" t="s">
        <v>1497</v>
      </c>
      <c r="B630" s="22"/>
      <c r="C630" s="22"/>
      <c r="D630" s="22" t="s">
        <v>1498</v>
      </c>
      <c r="E630" s="22"/>
      <c r="F630" s="22"/>
      <c r="G630" s="23"/>
      <c r="H630" s="24"/>
      <c r="I630" s="24"/>
      <c r="J630" s="68">
        <f>SUM(J631:J656)</f>
        <v>31713.251100000001</v>
      </c>
    </row>
    <row r="631" spans="1:10" s="25" customFormat="1" ht="52.5" customHeight="1" x14ac:dyDescent="0.2">
      <c r="A631" s="73" t="s">
        <v>1499</v>
      </c>
      <c r="B631" s="73" t="s">
        <v>1500</v>
      </c>
      <c r="C631" s="73" t="s">
        <v>105</v>
      </c>
      <c r="D631" s="73" t="s">
        <v>1501</v>
      </c>
      <c r="E631" s="73"/>
      <c r="F631" s="74" t="s">
        <v>10</v>
      </c>
      <c r="G631" s="75">
        <v>264.5</v>
      </c>
      <c r="H631" s="76">
        <v>41.37</v>
      </c>
      <c r="I631" s="76">
        <f t="shared" ref="I631:I685" si="155">H631*$J$7</f>
        <v>41.37</v>
      </c>
      <c r="J631" s="76">
        <f t="shared" ref="J631" si="156">G631*I631</f>
        <v>10942.365</v>
      </c>
    </row>
    <row r="632" spans="1:10" s="25" customFormat="1" ht="45" customHeight="1" x14ac:dyDescent="0.2">
      <c r="A632" s="73" t="s">
        <v>1502</v>
      </c>
      <c r="B632" s="73" t="s">
        <v>1503</v>
      </c>
      <c r="C632" s="73" t="s">
        <v>105</v>
      </c>
      <c r="D632" s="73" t="s">
        <v>1504</v>
      </c>
      <c r="E632" s="73"/>
      <c r="F632" s="74" t="s">
        <v>10</v>
      </c>
      <c r="G632" s="75">
        <v>53.61</v>
      </c>
      <c r="H632" s="76">
        <v>25.23</v>
      </c>
      <c r="I632" s="76">
        <f t="shared" si="155"/>
        <v>25.23</v>
      </c>
      <c r="J632" s="76">
        <f t="shared" ref="J632:J656" si="157">G632*I632</f>
        <v>1352.5803000000001</v>
      </c>
    </row>
    <row r="633" spans="1:10" s="25" customFormat="1" ht="37.5" customHeight="1" x14ac:dyDescent="0.2">
      <c r="A633" s="73" t="s">
        <v>1505</v>
      </c>
      <c r="B633" s="73" t="s">
        <v>1506</v>
      </c>
      <c r="C633" s="73" t="s">
        <v>105</v>
      </c>
      <c r="D633" s="73" t="s">
        <v>1507</v>
      </c>
      <c r="E633" s="73"/>
      <c r="F633" s="74" t="s">
        <v>10</v>
      </c>
      <c r="G633" s="75">
        <v>59.34</v>
      </c>
      <c r="H633" s="76">
        <v>35.11</v>
      </c>
      <c r="I633" s="76">
        <f t="shared" si="155"/>
        <v>35.11</v>
      </c>
      <c r="J633" s="76">
        <f t="shared" si="157"/>
        <v>2083.4274</v>
      </c>
    </row>
    <row r="634" spans="1:10" s="25" customFormat="1" ht="45" customHeight="1" x14ac:dyDescent="0.2">
      <c r="A634" s="73" t="s">
        <v>1508</v>
      </c>
      <c r="B634" s="73" t="s">
        <v>1509</v>
      </c>
      <c r="C634" s="73" t="s">
        <v>123</v>
      </c>
      <c r="D634" s="73" t="s">
        <v>1510</v>
      </c>
      <c r="E634" s="73"/>
      <c r="F634" s="74" t="s">
        <v>10</v>
      </c>
      <c r="G634" s="75">
        <v>67.73</v>
      </c>
      <c r="H634" s="76">
        <v>62.08</v>
      </c>
      <c r="I634" s="76">
        <f t="shared" si="155"/>
        <v>62.08</v>
      </c>
      <c r="J634" s="76">
        <f t="shared" si="157"/>
        <v>4204.6783999999998</v>
      </c>
    </row>
    <row r="635" spans="1:10" s="25" customFormat="1" ht="22.5" customHeight="1" x14ac:dyDescent="0.2">
      <c r="A635" s="73" t="s">
        <v>1511</v>
      </c>
      <c r="B635" s="73" t="s">
        <v>1512</v>
      </c>
      <c r="C635" s="73" t="s">
        <v>105</v>
      </c>
      <c r="D635" s="73" t="s">
        <v>1513</v>
      </c>
      <c r="E635" s="73"/>
      <c r="F635" s="74" t="s">
        <v>1</v>
      </c>
      <c r="G635" s="75">
        <v>2</v>
      </c>
      <c r="H635" s="76">
        <v>8.8800000000000008</v>
      </c>
      <c r="I635" s="76">
        <f t="shared" si="155"/>
        <v>8.8800000000000008</v>
      </c>
      <c r="J635" s="76">
        <f t="shared" si="157"/>
        <v>17.760000000000002</v>
      </c>
    </row>
    <row r="636" spans="1:10" s="25" customFormat="1" ht="22.5" customHeight="1" x14ac:dyDescent="0.2">
      <c r="A636" s="73" t="s">
        <v>1514</v>
      </c>
      <c r="B636" s="73" t="s">
        <v>1515</v>
      </c>
      <c r="C636" s="73" t="s">
        <v>105</v>
      </c>
      <c r="D636" s="73" t="s">
        <v>1516</v>
      </c>
      <c r="E636" s="73"/>
      <c r="F636" s="74" t="s">
        <v>1</v>
      </c>
      <c r="G636" s="75">
        <v>2</v>
      </c>
      <c r="H636" s="76">
        <v>13.84</v>
      </c>
      <c r="I636" s="76">
        <f t="shared" si="155"/>
        <v>13.84</v>
      </c>
      <c r="J636" s="76">
        <f t="shared" si="157"/>
        <v>27.68</v>
      </c>
    </row>
    <row r="637" spans="1:10" s="25" customFormat="1" ht="15" customHeight="1" x14ac:dyDescent="0.2">
      <c r="A637" s="73" t="s">
        <v>1517</v>
      </c>
      <c r="B637" s="73" t="s">
        <v>1518</v>
      </c>
      <c r="C637" s="73" t="s">
        <v>105</v>
      </c>
      <c r="D637" s="73" t="s">
        <v>1519</v>
      </c>
      <c r="E637" s="73"/>
      <c r="F637" s="74" t="s">
        <v>1</v>
      </c>
      <c r="G637" s="75">
        <v>2</v>
      </c>
      <c r="H637" s="76">
        <v>66.67</v>
      </c>
      <c r="I637" s="76">
        <f t="shared" si="155"/>
        <v>66.67</v>
      </c>
      <c r="J637" s="76">
        <f t="shared" si="157"/>
        <v>133.34</v>
      </c>
    </row>
    <row r="638" spans="1:10" s="25" customFormat="1" ht="15" customHeight="1" x14ac:dyDescent="0.2">
      <c r="A638" s="73" t="s">
        <v>1520</v>
      </c>
      <c r="B638" s="73" t="s">
        <v>1521</v>
      </c>
      <c r="C638" s="73" t="s">
        <v>105</v>
      </c>
      <c r="D638" s="73" t="s">
        <v>1522</v>
      </c>
      <c r="E638" s="73"/>
      <c r="F638" s="74" t="s">
        <v>1</v>
      </c>
      <c r="G638" s="75">
        <v>1</v>
      </c>
      <c r="H638" s="76">
        <v>112.34</v>
      </c>
      <c r="I638" s="76">
        <f t="shared" si="155"/>
        <v>112.34</v>
      </c>
      <c r="J638" s="76">
        <f t="shared" si="157"/>
        <v>112.34</v>
      </c>
    </row>
    <row r="639" spans="1:10" s="25" customFormat="1" ht="15" customHeight="1" x14ac:dyDescent="0.2">
      <c r="A639" s="73" t="s">
        <v>1523</v>
      </c>
      <c r="B639" s="73" t="s">
        <v>1524</v>
      </c>
      <c r="C639" s="73" t="s">
        <v>105</v>
      </c>
      <c r="D639" s="73" t="s">
        <v>1525</v>
      </c>
      <c r="E639" s="73"/>
      <c r="F639" s="74" t="s">
        <v>1</v>
      </c>
      <c r="G639" s="75">
        <v>2</v>
      </c>
      <c r="H639" s="76">
        <v>69.95</v>
      </c>
      <c r="I639" s="76">
        <f t="shared" si="155"/>
        <v>69.95</v>
      </c>
      <c r="J639" s="76">
        <f t="shared" si="157"/>
        <v>139.9</v>
      </c>
    </row>
    <row r="640" spans="1:10" s="25" customFormat="1" ht="30" customHeight="1" x14ac:dyDescent="0.2">
      <c r="A640" s="73" t="s">
        <v>1526</v>
      </c>
      <c r="B640" s="73" t="s">
        <v>1527</v>
      </c>
      <c r="C640" s="73" t="s">
        <v>105</v>
      </c>
      <c r="D640" s="73" t="s">
        <v>1528</v>
      </c>
      <c r="E640" s="73"/>
      <c r="F640" s="74" t="s">
        <v>1</v>
      </c>
      <c r="G640" s="75">
        <v>15</v>
      </c>
      <c r="H640" s="76">
        <v>83.43</v>
      </c>
      <c r="I640" s="76">
        <f t="shared" si="155"/>
        <v>83.43</v>
      </c>
      <c r="J640" s="76">
        <f t="shared" si="157"/>
        <v>1251.45</v>
      </c>
    </row>
    <row r="641" spans="1:10" s="25" customFormat="1" ht="45" customHeight="1" x14ac:dyDescent="0.2">
      <c r="A641" s="73" t="s">
        <v>1529</v>
      </c>
      <c r="B641" s="73" t="s">
        <v>1530</v>
      </c>
      <c r="C641" s="73" t="s">
        <v>105</v>
      </c>
      <c r="D641" s="73" t="s">
        <v>1531</v>
      </c>
      <c r="E641" s="73"/>
      <c r="F641" s="74" t="s">
        <v>1</v>
      </c>
      <c r="G641" s="75">
        <v>6</v>
      </c>
      <c r="H641" s="76">
        <v>162.87</v>
      </c>
      <c r="I641" s="76">
        <f t="shared" si="155"/>
        <v>162.87</v>
      </c>
      <c r="J641" s="76">
        <f t="shared" si="157"/>
        <v>977.22</v>
      </c>
    </row>
    <row r="642" spans="1:10" s="25" customFormat="1" ht="37.5" customHeight="1" x14ac:dyDescent="0.2">
      <c r="A642" s="73" t="s">
        <v>1532</v>
      </c>
      <c r="B642" s="73" t="s">
        <v>1533</v>
      </c>
      <c r="C642" s="73" t="s">
        <v>105</v>
      </c>
      <c r="D642" s="73" t="s">
        <v>1534</v>
      </c>
      <c r="E642" s="73"/>
      <c r="F642" s="74" t="s">
        <v>1</v>
      </c>
      <c r="G642" s="75">
        <v>6</v>
      </c>
      <c r="H642" s="76">
        <v>115.64</v>
      </c>
      <c r="I642" s="76">
        <f t="shared" si="155"/>
        <v>115.64</v>
      </c>
      <c r="J642" s="76">
        <f t="shared" si="157"/>
        <v>693.84</v>
      </c>
    </row>
    <row r="643" spans="1:10" s="25" customFormat="1" ht="15" customHeight="1" x14ac:dyDescent="0.2">
      <c r="A643" s="73" t="s">
        <v>1535</v>
      </c>
      <c r="B643" s="73" t="s">
        <v>1536</v>
      </c>
      <c r="C643" s="73" t="s">
        <v>105</v>
      </c>
      <c r="D643" s="73" t="s">
        <v>1537</v>
      </c>
      <c r="E643" s="73"/>
      <c r="F643" s="74" t="s">
        <v>1</v>
      </c>
      <c r="G643" s="75">
        <v>9</v>
      </c>
      <c r="H643" s="76">
        <v>71.209999999999994</v>
      </c>
      <c r="I643" s="76">
        <f t="shared" si="155"/>
        <v>71.209999999999994</v>
      </c>
      <c r="J643" s="76">
        <f t="shared" si="157"/>
        <v>640.89</v>
      </c>
    </row>
    <row r="644" spans="1:10" s="25" customFormat="1" ht="37.5" customHeight="1" x14ac:dyDescent="0.2">
      <c r="A644" s="73" t="s">
        <v>1538</v>
      </c>
      <c r="B644" s="73" t="s">
        <v>1539</v>
      </c>
      <c r="C644" s="73" t="s">
        <v>105</v>
      </c>
      <c r="D644" s="73" t="s">
        <v>1540</v>
      </c>
      <c r="E644" s="73"/>
      <c r="F644" s="74" t="s">
        <v>1</v>
      </c>
      <c r="G644" s="75">
        <v>11</v>
      </c>
      <c r="H644" s="76">
        <v>148.16999999999999</v>
      </c>
      <c r="I644" s="76">
        <f t="shared" si="155"/>
        <v>148.16999999999999</v>
      </c>
      <c r="J644" s="76">
        <f t="shared" si="157"/>
        <v>1629.87</v>
      </c>
    </row>
    <row r="645" spans="1:10" s="25" customFormat="1" ht="22.5" customHeight="1" x14ac:dyDescent="0.2">
      <c r="A645" s="73" t="s">
        <v>1541</v>
      </c>
      <c r="B645" s="73" t="s">
        <v>1542</v>
      </c>
      <c r="C645" s="73" t="s">
        <v>105</v>
      </c>
      <c r="D645" s="73" t="s">
        <v>1543</v>
      </c>
      <c r="E645" s="73"/>
      <c r="F645" s="74" t="s">
        <v>1</v>
      </c>
      <c r="G645" s="75">
        <v>16</v>
      </c>
      <c r="H645" s="76">
        <v>38.44</v>
      </c>
      <c r="I645" s="76">
        <f t="shared" si="155"/>
        <v>38.44</v>
      </c>
      <c r="J645" s="76">
        <f t="shared" si="157"/>
        <v>615.04</v>
      </c>
    </row>
    <row r="646" spans="1:10" s="25" customFormat="1" ht="45" customHeight="1" x14ac:dyDescent="0.2">
      <c r="A646" s="73" t="s">
        <v>1544</v>
      </c>
      <c r="B646" s="73" t="s">
        <v>1545</v>
      </c>
      <c r="C646" s="73" t="s">
        <v>105</v>
      </c>
      <c r="D646" s="73" t="s">
        <v>1546</v>
      </c>
      <c r="E646" s="73"/>
      <c r="F646" s="74" t="s">
        <v>1</v>
      </c>
      <c r="G646" s="75">
        <v>1</v>
      </c>
      <c r="H646" s="76">
        <v>122.71</v>
      </c>
      <c r="I646" s="76">
        <f t="shared" si="155"/>
        <v>122.71</v>
      </c>
      <c r="J646" s="76">
        <f t="shared" si="157"/>
        <v>122.71</v>
      </c>
    </row>
    <row r="647" spans="1:10" s="25" customFormat="1" ht="30" customHeight="1" x14ac:dyDescent="0.2">
      <c r="A647" s="73" t="s">
        <v>1547</v>
      </c>
      <c r="B647" s="73" t="s">
        <v>1548</v>
      </c>
      <c r="C647" s="73" t="s">
        <v>105</v>
      </c>
      <c r="D647" s="73" t="s">
        <v>1549</v>
      </c>
      <c r="E647" s="73"/>
      <c r="F647" s="74" t="s">
        <v>1</v>
      </c>
      <c r="G647" s="75">
        <v>2</v>
      </c>
      <c r="H647" s="76">
        <v>79.400000000000006</v>
      </c>
      <c r="I647" s="76">
        <f t="shared" si="155"/>
        <v>79.400000000000006</v>
      </c>
      <c r="J647" s="76">
        <f t="shared" si="157"/>
        <v>158.80000000000001</v>
      </c>
    </row>
    <row r="648" spans="1:10" s="25" customFormat="1" ht="45" customHeight="1" x14ac:dyDescent="0.2">
      <c r="A648" s="73" t="s">
        <v>1550</v>
      </c>
      <c r="B648" s="73" t="s">
        <v>1551</v>
      </c>
      <c r="C648" s="73" t="s">
        <v>105</v>
      </c>
      <c r="D648" s="73" t="s">
        <v>1552</v>
      </c>
      <c r="E648" s="73"/>
      <c r="F648" s="74" t="s">
        <v>1</v>
      </c>
      <c r="G648" s="75">
        <v>4</v>
      </c>
      <c r="H648" s="76">
        <v>6.89</v>
      </c>
      <c r="I648" s="76">
        <f t="shared" si="155"/>
        <v>6.89</v>
      </c>
      <c r="J648" s="76">
        <f t="shared" si="157"/>
        <v>27.56</v>
      </c>
    </row>
    <row r="649" spans="1:10" s="25" customFormat="1" ht="45" customHeight="1" x14ac:dyDescent="0.2">
      <c r="A649" s="73" t="s">
        <v>1553</v>
      </c>
      <c r="B649" s="73" t="s">
        <v>1554</v>
      </c>
      <c r="C649" s="73" t="s">
        <v>105</v>
      </c>
      <c r="D649" s="73" t="s">
        <v>1555</v>
      </c>
      <c r="E649" s="73"/>
      <c r="F649" s="74" t="s">
        <v>1</v>
      </c>
      <c r="G649" s="75">
        <v>6</v>
      </c>
      <c r="H649" s="76">
        <v>5.94</v>
      </c>
      <c r="I649" s="76">
        <f t="shared" si="155"/>
        <v>5.94</v>
      </c>
      <c r="J649" s="76">
        <f t="shared" si="157"/>
        <v>35.64</v>
      </c>
    </row>
    <row r="650" spans="1:10" s="25" customFormat="1" ht="37.5" customHeight="1" x14ac:dyDescent="0.2">
      <c r="A650" s="73" t="s">
        <v>1556</v>
      </c>
      <c r="B650" s="73" t="s">
        <v>1557</v>
      </c>
      <c r="C650" s="73" t="s">
        <v>105</v>
      </c>
      <c r="D650" s="73" t="s">
        <v>1558</v>
      </c>
      <c r="E650" s="73"/>
      <c r="F650" s="74" t="s">
        <v>1</v>
      </c>
      <c r="G650" s="75">
        <v>6</v>
      </c>
      <c r="H650" s="76">
        <v>6.5</v>
      </c>
      <c r="I650" s="76">
        <f t="shared" si="155"/>
        <v>6.5</v>
      </c>
      <c r="J650" s="76">
        <f t="shared" si="157"/>
        <v>39</v>
      </c>
    </row>
    <row r="651" spans="1:10" s="25" customFormat="1" ht="45" customHeight="1" x14ac:dyDescent="0.2">
      <c r="A651" s="73" t="s">
        <v>1559</v>
      </c>
      <c r="B651" s="73" t="s">
        <v>1560</v>
      </c>
      <c r="C651" s="73" t="s">
        <v>105</v>
      </c>
      <c r="D651" s="73" t="s">
        <v>1561</v>
      </c>
      <c r="E651" s="73"/>
      <c r="F651" s="74" t="s">
        <v>1</v>
      </c>
      <c r="G651" s="75">
        <v>2</v>
      </c>
      <c r="H651" s="76">
        <v>58.81</v>
      </c>
      <c r="I651" s="76">
        <f t="shared" si="155"/>
        <v>58.81</v>
      </c>
      <c r="J651" s="76">
        <f t="shared" si="157"/>
        <v>117.62</v>
      </c>
    </row>
    <row r="652" spans="1:10" s="25" customFormat="1" ht="45" customHeight="1" x14ac:dyDescent="0.2">
      <c r="A652" s="73" t="s">
        <v>1562</v>
      </c>
      <c r="B652" s="73" t="s">
        <v>1563</v>
      </c>
      <c r="C652" s="73" t="s">
        <v>105</v>
      </c>
      <c r="D652" s="73" t="s">
        <v>1564</v>
      </c>
      <c r="E652" s="73"/>
      <c r="F652" s="74" t="s">
        <v>1</v>
      </c>
      <c r="G652" s="75">
        <v>8</v>
      </c>
      <c r="H652" s="76">
        <v>23.16</v>
      </c>
      <c r="I652" s="76">
        <f t="shared" si="155"/>
        <v>23.16</v>
      </c>
      <c r="J652" s="76">
        <f t="shared" si="157"/>
        <v>185.28</v>
      </c>
    </row>
    <row r="653" spans="1:10" s="25" customFormat="1" ht="45" customHeight="1" x14ac:dyDescent="0.2">
      <c r="A653" s="73" t="s">
        <v>1565</v>
      </c>
      <c r="B653" s="73" t="s">
        <v>1566</v>
      </c>
      <c r="C653" s="73" t="s">
        <v>105</v>
      </c>
      <c r="D653" s="73" t="s">
        <v>1567</v>
      </c>
      <c r="E653" s="73"/>
      <c r="F653" s="74" t="s">
        <v>1</v>
      </c>
      <c r="G653" s="75">
        <v>12</v>
      </c>
      <c r="H653" s="76">
        <v>27.17</v>
      </c>
      <c r="I653" s="76">
        <f t="shared" si="155"/>
        <v>27.17</v>
      </c>
      <c r="J653" s="76">
        <f t="shared" si="157"/>
        <v>326.04000000000002</v>
      </c>
    </row>
    <row r="654" spans="1:10" s="25" customFormat="1" ht="15" customHeight="1" x14ac:dyDescent="0.2">
      <c r="A654" s="73" t="s">
        <v>1568</v>
      </c>
      <c r="B654" s="73" t="s">
        <v>1569</v>
      </c>
      <c r="C654" s="73" t="s">
        <v>105</v>
      </c>
      <c r="D654" s="73" t="s">
        <v>1570</v>
      </c>
      <c r="E654" s="73"/>
      <c r="F654" s="74" t="s">
        <v>1</v>
      </c>
      <c r="G654" s="75">
        <v>1</v>
      </c>
      <c r="H654" s="76">
        <v>122.08</v>
      </c>
      <c r="I654" s="76">
        <f t="shared" si="155"/>
        <v>122.08</v>
      </c>
      <c r="J654" s="76">
        <f t="shared" si="157"/>
        <v>122.08</v>
      </c>
    </row>
    <row r="655" spans="1:10" s="25" customFormat="1" ht="30" customHeight="1" x14ac:dyDescent="0.2">
      <c r="A655" s="73" t="s">
        <v>1571</v>
      </c>
      <c r="B655" s="73" t="s">
        <v>1572</v>
      </c>
      <c r="C655" s="73" t="s">
        <v>123</v>
      </c>
      <c r="D655" s="73" t="s">
        <v>1573</v>
      </c>
      <c r="E655" s="73"/>
      <c r="F655" s="74" t="s">
        <v>1</v>
      </c>
      <c r="G655" s="75">
        <v>2</v>
      </c>
      <c r="H655" s="76">
        <v>2708.91</v>
      </c>
      <c r="I655" s="76">
        <f t="shared" si="155"/>
        <v>2708.91</v>
      </c>
      <c r="J655" s="76">
        <f t="shared" si="157"/>
        <v>5417.82</v>
      </c>
    </row>
    <row r="656" spans="1:10" s="25" customFormat="1" ht="15" customHeight="1" x14ac:dyDescent="0.2">
      <c r="A656" s="73" t="s">
        <v>1574</v>
      </c>
      <c r="B656" s="73" t="s">
        <v>1575</v>
      </c>
      <c r="C656" s="73" t="s">
        <v>105</v>
      </c>
      <c r="D656" s="73" t="s">
        <v>1576</v>
      </c>
      <c r="E656" s="73"/>
      <c r="F656" s="74" t="s">
        <v>1</v>
      </c>
      <c r="G656" s="75">
        <v>4</v>
      </c>
      <c r="H656" s="76">
        <v>84.58</v>
      </c>
      <c r="I656" s="76">
        <f t="shared" si="155"/>
        <v>84.58</v>
      </c>
      <c r="J656" s="76">
        <f t="shared" si="157"/>
        <v>338.32</v>
      </c>
    </row>
    <row r="657" spans="1:10" s="25" customFormat="1" ht="15" customHeight="1" x14ac:dyDescent="0.2">
      <c r="A657" s="22" t="s">
        <v>1577</v>
      </c>
      <c r="B657" s="22"/>
      <c r="C657" s="22"/>
      <c r="D657" s="22" t="s">
        <v>1578</v>
      </c>
      <c r="E657" s="22"/>
      <c r="F657" s="22"/>
      <c r="G657" s="23"/>
      <c r="H657" s="24"/>
      <c r="I657" s="24"/>
      <c r="J657" s="24">
        <f>SUM(J658:J679)</f>
        <v>30637.88</v>
      </c>
    </row>
    <row r="658" spans="1:10" s="25" customFormat="1" ht="37.5" customHeight="1" x14ac:dyDescent="0.2">
      <c r="A658" s="73" t="s">
        <v>1579</v>
      </c>
      <c r="B658" s="73" t="s">
        <v>1580</v>
      </c>
      <c r="C658" s="73" t="s">
        <v>105</v>
      </c>
      <c r="D658" s="73" t="s">
        <v>1581</v>
      </c>
      <c r="E658" s="73"/>
      <c r="F658" s="74" t="s">
        <v>1</v>
      </c>
      <c r="G658" s="75">
        <v>9</v>
      </c>
      <c r="H658" s="76">
        <v>411.73</v>
      </c>
      <c r="I658" s="76">
        <f t="shared" si="155"/>
        <v>411.73</v>
      </c>
      <c r="J658" s="76">
        <f t="shared" ref="J658" si="158">G658*I658</f>
        <v>3705.57</v>
      </c>
    </row>
    <row r="659" spans="1:10" s="25" customFormat="1" ht="45" customHeight="1" x14ac:dyDescent="0.2">
      <c r="A659" s="73" t="s">
        <v>1582</v>
      </c>
      <c r="B659" s="73" t="s">
        <v>1583</v>
      </c>
      <c r="C659" s="73" t="s">
        <v>105</v>
      </c>
      <c r="D659" s="73" t="s">
        <v>1584</v>
      </c>
      <c r="E659" s="73"/>
      <c r="F659" s="74" t="s">
        <v>1</v>
      </c>
      <c r="G659" s="75">
        <v>6</v>
      </c>
      <c r="H659" s="76">
        <v>696.36</v>
      </c>
      <c r="I659" s="76">
        <f t="shared" si="155"/>
        <v>696.36</v>
      </c>
      <c r="J659" s="76">
        <f t="shared" ref="J659:J679" si="159">G659*I659</f>
        <v>4178.16</v>
      </c>
    </row>
    <row r="660" spans="1:10" s="25" customFormat="1" ht="37.5" customHeight="1" x14ac:dyDescent="0.2">
      <c r="A660" s="73" t="s">
        <v>1585</v>
      </c>
      <c r="B660" s="73" t="s">
        <v>1586</v>
      </c>
      <c r="C660" s="73" t="s">
        <v>105</v>
      </c>
      <c r="D660" s="73" t="s">
        <v>1587</v>
      </c>
      <c r="E660" s="73"/>
      <c r="F660" s="74" t="s">
        <v>1</v>
      </c>
      <c r="G660" s="75">
        <v>2</v>
      </c>
      <c r="H660" s="76">
        <v>541.66999999999996</v>
      </c>
      <c r="I660" s="76">
        <f t="shared" si="155"/>
        <v>541.66999999999996</v>
      </c>
      <c r="J660" s="76">
        <f t="shared" si="159"/>
        <v>1083.3399999999999</v>
      </c>
    </row>
    <row r="661" spans="1:10" s="25" customFormat="1" ht="37.5" customHeight="1" x14ac:dyDescent="0.2">
      <c r="A661" s="73" t="s">
        <v>1588</v>
      </c>
      <c r="B661" s="73" t="s">
        <v>1589</v>
      </c>
      <c r="C661" s="73" t="s">
        <v>105</v>
      </c>
      <c r="D661" s="73" t="s">
        <v>1590</v>
      </c>
      <c r="E661" s="73"/>
      <c r="F661" s="74" t="s">
        <v>1</v>
      </c>
      <c r="G661" s="75">
        <v>3</v>
      </c>
      <c r="H661" s="76">
        <v>446.82</v>
      </c>
      <c r="I661" s="76">
        <f t="shared" si="155"/>
        <v>446.82</v>
      </c>
      <c r="J661" s="76">
        <f t="shared" si="159"/>
        <v>1340.46</v>
      </c>
    </row>
    <row r="662" spans="1:10" s="25" customFormat="1" ht="52.5" customHeight="1" x14ac:dyDescent="0.2">
      <c r="A662" s="73" t="s">
        <v>1591</v>
      </c>
      <c r="B662" s="73" t="s">
        <v>1592</v>
      </c>
      <c r="C662" s="73" t="s">
        <v>123</v>
      </c>
      <c r="D662" s="73" t="s">
        <v>1593</v>
      </c>
      <c r="E662" s="73"/>
      <c r="F662" s="74" t="s">
        <v>1</v>
      </c>
      <c r="G662" s="75">
        <v>7</v>
      </c>
      <c r="H662" s="76">
        <v>148.11000000000001</v>
      </c>
      <c r="I662" s="76">
        <f t="shared" si="155"/>
        <v>148.11000000000001</v>
      </c>
      <c r="J662" s="76">
        <f t="shared" si="159"/>
        <v>1036.77</v>
      </c>
    </row>
    <row r="663" spans="1:10" s="25" customFormat="1" ht="45" customHeight="1" x14ac:dyDescent="0.2">
      <c r="A663" s="73" t="s">
        <v>1594</v>
      </c>
      <c r="B663" s="73" t="s">
        <v>1595</v>
      </c>
      <c r="C663" s="73" t="s">
        <v>123</v>
      </c>
      <c r="D663" s="73" t="s">
        <v>1596</v>
      </c>
      <c r="E663" s="73"/>
      <c r="F663" s="74" t="s">
        <v>1</v>
      </c>
      <c r="G663" s="75">
        <v>9</v>
      </c>
      <c r="H663" s="76">
        <v>163.80000000000001</v>
      </c>
      <c r="I663" s="76">
        <f t="shared" si="155"/>
        <v>163.80000000000001</v>
      </c>
      <c r="J663" s="76">
        <f t="shared" si="159"/>
        <v>1474.2</v>
      </c>
    </row>
    <row r="664" spans="1:10" s="25" customFormat="1" ht="37.5" customHeight="1" x14ac:dyDescent="0.2">
      <c r="A664" s="73" t="s">
        <v>1597</v>
      </c>
      <c r="B664" s="73" t="s">
        <v>1598</v>
      </c>
      <c r="C664" s="73" t="s">
        <v>123</v>
      </c>
      <c r="D664" s="73" t="s">
        <v>1599</v>
      </c>
      <c r="E664" s="73"/>
      <c r="F664" s="74" t="s">
        <v>1</v>
      </c>
      <c r="G664" s="75">
        <v>2</v>
      </c>
      <c r="H664" s="76">
        <v>197.4</v>
      </c>
      <c r="I664" s="76">
        <f t="shared" si="155"/>
        <v>197.4</v>
      </c>
      <c r="J664" s="76">
        <f t="shared" si="159"/>
        <v>394.8</v>
      </c>
    </row>
    <row r="665" spans="1:10" s="25" customFormat="1" ht="30" customHeight="1" x14ac:dyDescent="0.2">
      <c r="A665" s="73" t="s">
        <v>1600</v>
      </c>
      <c r="B665" s="73" t="s">
        <v>1601</v>
      </c>
      <c r="C665" s="73" t="s">
        <v>123</v>
      </c>
      <c r="D665" s="73" t="s">
        <v>1602</v>
      </c>
      <c r="E665" s="73"/>
      <c r="F665" s="74" t="s">
        <v>1</v>
      </c>
      <c r="G665" s="75">
        <v>16</v>
      </c>
      <c r="H665" s="76">
        <v>129.16999999999999</v>
      </c>
      <c r="I665" s="76">
        <f t="shared" si="155"/>
        <v>129.16999999999999</v>
      </c>
      <c r="J665" s="76">
        <f t="shared" si="159"/>
        <v>2066.7199999999998</v>
      </c>
    </row>
    <row r="666" spans="1:10" s="25" customFormat="1" ht="30" customHeight="1" x14ac:dyDescent="0.2">
      <c r="A666" s="73" t="s">
        <v>1603</v>
      </c>
      <c r="B666" s="73" t="s">
        <v>1604</v>
      </c>
      <c r="C666" s="73" t="s">
        <v>105</v>
      </c>
      <c r="D666" s="73" t="s">
        <v>75</v>
      </c>
      <c r="E666" s="73"/>
      <c r="F666" s="74" t="s">
        <v>1</v>
      </c>
      <c r="G666" s="75">
        <v>2</v>
      </c>
      <c r="H666" s="76">
        <v>81.400000000000006</v>
      </c>
      <c r="I666" s="76">
        <f t="shared" si="155"/>
        <v>81.400000000000006</v>
      </c>
      <c r="J666" s="76">
        <f t="shared" si="159"/>
        <v>162.80000000000001</v>
      </c>
    </row>
    <row r="667" spans="1:10" s="25" customFormat="1" ht="22.5" customHeight="1" x14ac:dyDescent="0.2">
      <c r="A667" s="73" t="s">
        <v>1605</v>
      </c>
      <c r="B667" s="73" t="s">
        <v>1606</v>
      </c>
      <c r="C667" s="73" t="s">
        <v>114</v>
      </c>
      <c r="D667" s="73" t="s">
        <v>1607</v>
      </c>
      <c r="E667" s="73"/>
      <c r="F667" s="74" t="s">
        <v>67</v>
      </c>
      <c r="G667" s="75">
        <v>9</v>
      </c>
      <c r="H667" s="76">
        <v>33.51</v>
      </c>
      <c r="I667" s="76">
        <f t="shared" si="155"/>
        <v>33.51</v>
      </c>
      <c r="J667" s="76">
        <f t="shared" si="159"/>
        <v>301.58999999999997</v>
      </c>
    </row>
    <row r="668" spans="1:10" s="25" customFormat="1" ht="37.5" customHeight="1" x14ac:dyDescent="0.2">
      <c r="A668" s="73" t="s">
        <v>1608</v>
      </c>
      <c r="B668" s="73" t="s">
        <v>1609</v>
      </c>
      <c r="C668" s="73" t="s">
        <v>123</v>
      </c>
      <c r="D668" s="73" t="s">
        <v>1610</v>
      </c>
      <c r="E668" s="73"/>
      <c r="F668" s="74" t="s">
        <v>1</v>
      </c>
      <c r="G668" s="75">
        <v>6</v>
      </c>
      <c r="H668" s="76">
        <v>624.59</v>
      </c>
      <c r="I668" s="76">
        <f t="shared" si="155"/>
        <v>624.59</v>
      </c>
      <c r="J668" s="76">
        <f t="shared" si="159"/>
        <v>3747.54</v>
      </c>
    </row>
    <row r="669" spans="1:10" s="25" customFormat="1" ht="22.5" customHeight="1" x14ac:dyDescent="0.2">
      <c r="A669" s="73" t="s">
        <v>1611</v>
      </c>
      <c r="B669" s="73" t="s">
        <v>1612</v>
      </c>
      <c r="C669" s="73" t="s">
        <v>123</v>
      </c>
      <c r="D669" s="73" t="s">
        <v>1613</v>
      </c>
      <c r="E669" s="73"/>
      <c r="F669" s="74" t="s">
        <v>67</v>
      </c>
      <c r="G669" s="75">
        <v>15</v>
      </c>
      <c r="H669" s="76">
        <v>97.76</v>
      </c>
      <c r="I669" s="76">
        <f t="shared" si="155"/>
        <v>97.76</v>
      </c>
      <c r="J669" s="76">
        <f t="shared" si="159"/>
        <v>1466.4</v>
      </c>
    </row>
    <row r="670" spans="1:10" s="25" customFormat="1" ht="15" customHeight="1" x14ac:dyDescent="0.2">
      <c r="A670" s="73" t="s">
        <v>1614</v>
      </c>
      <c r="B670" s="73" t="s">
        <v>1615</v>
      </c>
      <c r="C670" s="73" t="s">
        <v>114</v>
      </c>
      <c r="D670" s="73" t="s">
        <v>1616</v>
      </c>
      <c r="E670" s="73"/>
      <c r="F670" s="74" t="s">
        <v>67</v>
      </c>
      <c r="G670" s="75">
        <v>11</v>
      </c>
      <c r="H670" s="76">
        <v>60.94</v>
      </c>
      <c r="I670" s="76">
        <f t="shared" si="155"/>
        <v>60.94</v>
      </c>
      <c r="J670" s="76">
        <f t="shared" si="159"/>
        <v>670.33999999999992</v>
      </c>
    </row>
    <row r="671" spans="1:10" s="25" customFormat="1" ht="15" customHeight="1" x14ac:dyDescent="0.2">
      <c r="A671" s="73" t="s">
        <v>1617</v>
      </c>
      <c r="B671" s="73" t="s">
        <v>1618</v>
      </c>
      <c r="C671" s="73" t="s">
        <v>114</v>
      </c>
      <c r="D671" s="73" t="s">
        <v>1619</v>
      </c>
      <c r="E671" s="73"/>
      <c r="F671" s="74" t="s">
        <v>67</v>
      </c>
      <c r="G671" s="75">
        <v>11</v>
      </c>
      <c r="H671" s="76">
        <v>74.88</v>
      </c>
      <c r="I671" s="76">
        <f t="shared" si="155"/>
        <v>74.88</v>
      </c>
      <c r="J671" s="76">
        <f t="shared" si="159"/>
        <v>823.68</v>
      </c>
    </row>
    <row r="672" spans="1:10" s="25" customFormat="1" ht="30" customHeight="1" x14ac:dyDescent="0.2">
      <c r="A672" s="73" t="s">
        <v>1620</v>
      </c>
      <c r="B672" s="73" t="s">
        <v>1621</v>
      </c>
      <c r="C672" s="73" t="s">
        <v>123</v>
      </c>
      <c r="D672" s="73" t="s">
        <v>1622</v>
      </c>
      <c r="E672" s="73"/>
      <c r="F672" s="74" t="s">
        <v>1</v>
      </c>
      <c r="G672" s="75">
        <v>2</v>
      </c>
      <c r="H672" s="76">
        <v>64.069999999999993</v>
      </c>
      <c r="I672" s="76">
        <f t="shared" si="155"/>
        <v>64.069999999999993</v>
      </c>
      <c r="J672" s="76">
        <f t="shared" si="159"/>
        <v>128.13999999999999</v>
      </c>
    </row>
    <row r="673" spans="1:10" s="25" customFormat="1" ht="15" customHeight="1" x14ac:dyDescent="0.2">
      <c r="A673" s="73" t="s">
        <v>1623</v>
      </c>
      <c r="B673" s="73" t="s">
        <v>1624</v>
      </c>
      <c r="C673" s="73" t="s">
        <v>105</v>
      </c>
      <c r="D673" s="73" t="s">
        <v>1625</v>
      </c>
      <c r="E673" s="73"/>
      <c r="F673" s="74" t="s">
        <v>1</v>
      </c>
      <c r="G673" s="75">
        <v>13</v>
      </c>
      <c r="H673" s="76">
        <v>31.73</v>
      </c>
      <c r="I673" s="76">
        <f t="shared" si="155"/>
        <v>31.73</v>
      </c>
      <c r="J673" s="76">
        <f t="shared" si="159"/>
        <v>412.49</v>
      </c>
    </row>
    <row r="674" spans="1:10" s="25" customFormat="1" ht="15" customHeight="1" x14ac:dyDescent="0.2">
      <c r="A674" s="73" t="s">
        <v>1626</v>
      </c>
      <c r="B674" s="73" t="s">
        <v>1627</v>
      </c>
      <c r="C674" s="73" t="s">
        <v>123</v>
      </c>
      <c r="D674" s="73" t="s">
        <v>1628</v>
      </c>
      <c r="E674" s="73"/>
      <c r="F674" s="74" t="s">
        <v>67</v>
      </c>
      <c r="G674" s="75">
        <v>15</v>
      </c>
      <c r="H674" s="76">
        <v>35.840000000000003</v>
      </c>
      <c r="I674" s="76">
        <f t="shared" si="155"/>
        <v>35.840000000000003</v>
      </c>
      <c r="J674" s="76">
        <f t="shared" si="159"/>
        <v>537.6</v>
      </c>
    </row>
    <row r="675" spans="1:10" s="25" customFormat="1" ht="22.5" customHeight="1" x14ac:dyDescent="0.2">
      <c r="A675" s="73" t="s">
        <v>1629</v>
      </c>
      <c r="B675" s="73" t="s">
        <v>1630</v>
      </c>
      <c r="C675" s="73" t="s">
        <v>123</v>
      </c>
      <c r="D675" s="73" t="s">
        <v>1631</v>
      </c>
      <c r="E675" s="73"/>
      <c r="F675" s="74" t="s">
        <v>67</v>
      </c>
      <c r="G675" s="75">
        <v>18</v>
      </c>
      <c r="H675" s="76">
        <v>202.34</v>
      </c>
      <c r="I675" s="76">
        <f t="shared" si="155"/>
        <v>202.34</v>
      </c>
      <c r="J675" s="76">
        <f t="shared" si="159"/>
        <v>3642.12</v>
      </c>
    </row>
    <row r="676" spans="1:10" s="25" customFormat="1" ht="15" customHeight="1" x14ac:dyDescent="0.2">
      <c r="A676" s="73" t="s">
        <v>1632</v>
      </c>
      <c r="B676" s="73" t="s">
        <v>1633</v>
      </c>
      <c r="C676" s="73" t="s">
        <v>114</v>
      </c>
      <c r="D676" s="73" t="s">
        <v>1634</v>
      </c>
      <c r="E676" s="73"/>
      <c r="F676" s="74" t="s">
        <v>67</v>
      </c>
      <c r="G676" s="75">
        <v>12</v>
      </c>
      <c r="H676" s="76">
        <v>113.49</v>
      </c>
      <c r="I676" s="76">
        <f t="shared" si="155"/>
        <v>113.49</v>
      </c>
      <c r="J676" s="76">
        <f t="shared" si="159"/>
        <v>1361.8799999999999</v>
      </c>
    </row>
    <row r="677" spans="1:10" s="25" customFormat="1" ht="22.5" customHeight="1" x14ac:dyDescent="0.2">
      <c r="A677" s="73" t="s">
        <v>1635</v>
      </c>
      <c r="B677" s="73" t="s">
        <v>1636</v>
      </c>
      <c r="C677" s="73" t="s">
        <v>123</v>
      </c>
      <c r="D677" s="73" t="s">
        <v>1637</v>
      </c>
      <c r="E677" s="73"/>
      <c r="F677" s="74" t="s">
        <v>67</v>
      </c>
      <c r="G677" s="75">
        <v>6</v>
      </c>
      <c r="H677" s="76">
        <v>202.34</v>
      </c>
      <c r="I677" s="76">
        <f t="shared" si="155"/>
        <v>202.34</v>
      </c>
      <c r="J677" s="76">
        <f t="shared" si="159"/>
        <v>1214.04</v>
      </c>
    </row>
    <row r="678" spans="1:10" s="25" customFormat="1" ht="22.5" customHeight="1" x14ac:dyDescent="0.2">
      <c r="A678" s="73" t="s">
        <v>1638</v>
      </c>
      <c r="B678" s="73" t="s">
        <v>1639</v>
      </c>
      <c r="C678" s="73" t="s">
        <v>105</v>
      </c>
      <c r="D678" s="73" t="s">
        <v>1640</v>
      </c>
      <c r="E678" s="73"/>
      <c r="F678" s="74" t="s">
        <v>1</v>
      </c>
      <c r="G678" s="75">
        <v>14</v>
      </c>
      <c r="H678" s="76">
        <v>14.36</v>
      </c>
      <c r="I678" s="76">
        <f t="shared" si="155"/>
        <v>14.36</v>
      </c>
      <c r="J678" s="76">
        <f t="shared" si="159"/>
        <v>201.04</v>
      </c>
    </row>
    <row r="679" spans="1:10" s="25" customFormat="1" ht="22.5" customHeight="1" x14ac:dyDescent="0.2">
      <c r="A679" s="73" t="s">
        <v>1641</v>
      </c>
      <c r="B679" s="73" t="s">
        <v>1642</v>
      </c>
      <c r="C679" s="73" t="s">
        <v>114</v>
      </c>
      <c r="D679" s="73" t="s">
        <v>1643</v>
      </c>
      <c r="E679" s="73"/>
      <c r="F679" s="74" t="s">
        <v>67</v>
      </c>
      <c r="G679" s="75">
        <v>15</v>
      </c>
      <c r="H679" s="76">
        <v>45.88</v>
      </c>
      <c r="I679" s="76">
        <f t="shared" si="155"/>
        <v>45.88</v>
      </c>
      <c r="J679" s="76">
        <f t="shared" si="159"/>
        <v>688.2</v>
      </c>
    </row>
    <row r="680" spans="1:10" s="25" customFormat="1" ht="15" customHeight="1" x14ac:dyDescent="0.2">
      <c r="A680" s="22" t="s">
        <v>1644</v>
      </c>
      <c r="B680" s="22"/>
      <c r="C680" s="22"/>
      <c r="D680" s="22" t="s">
        <v>1645</v>
      </c>
      <c r="E680" s="22"/>
      <c r="F680" s="22"/>
      <c r="G680" s="23"/>
      <c r="H680" s="24"/>
      <c r="I680" s="24"/>
      <c r="J680" s="68">
        <f>SUM(J681:J685)</f>
        <v>715.41759999999988</v>
      </c>
    </row>
    <row r="681" spans="1:10" s="25" customFormat="1" ht="15" customHeight="1" x14ac:dyDescent="0.2">
      <c r="A681" s="73" t="s">
        <v>1646</v>
      </c>
      <c r="B681" s="73" t="s">
        <v>791</v>
      </c>
      <c r="C681" s="73" t="s">
        <v>105</v>
      </c>
      <c r="D681" s="73" t="s">
        <v>66</v>
      </c>
      <c r="E681" s="73"/>
      <c r="F681" s="74" t="s">
        <v>47</v>
      </c>
      <c r="G681" s="75">
        <v>6.63</v>
      </c>
      <c r="H681" s="76">
        <v>68.95</v>
      </c>
      <c r="I681" s="76">
        <f t="shared" si="155"/>
        <v>68.95</v>
      </c>
      <c r="J681" s="76">
        <f t="shared" ref="J681" si="160">G681*I681</f>
        <v>457.13850000000002</v>
      </c>
    </row>
    <row r="682" spans="1:10" s="25" customFormat="1" ht="37.5" customHeight="1" x14ac:dyDescent="0.2">
      <c r="A682" s="73" t="s">
        <v>1647</v>
      </c>
      <c r="B682" s="73" t="s">
        <v>1648</v>
      </c>
      <c r="C682" s="73" t="s">
        <v>105</v>
      </c>
      <c r="D682" s="73" t="s">
        <v>1649</v>
      </c>
      <c r="E682" s="73"/>
      <c r="F682" s="74" t="s">
        <v>47</v>
      </c>
      <c r="G682" s="75">
        <v>0.34</v>
      </c>
      <c r="H682" s="76">
        <v>193.66</v>
      </c>
      <c r="I682" s="76">
        <f t="shared" si="155"/>
        <v>193.66</v>
      </c>
      <c r="J682" s="76">
        <f t="shared" ref="J682:J685" si="161">G682*I682</f>
        <v>65.844400000000007</v>
      </c>
    </row>
    <row r="683" spans="1:10" s="25" customFormat="1" ht="15" customHeight="1" x14ac:dyDescent="0.2">
      <c r="A683" s="73" t="s">
        <v>1650</v>
      </c>
      <c r="B683" s="73" t="s">
        <v>235</v>
      </c>
      <c r="C683" s="73" t="s">
        <v>105</v>
      </c>
      <c r="D683" s="73" t="s">
        <v>793</v>
      </c>
      <c r="E683" s="73"/>
      <c r="F683" s="74" t="s">
        <v>47</v>
      </c>
      <c r="G683" s="75">
        <v>6.29</v>
      </c>
      <c r="H683" s="76">
        <v>28.83</v>
      </c>
      <c r="I683" s="76">
        <f t="shared" si="155"/>
        <v>28.83</v>
      </c>
      <c r="J683" s="76">
        <f t="shared" si="161"/>
        <v>181.3407</v>
      </c>
    </row>
    <row r="684" spans="1:10" s="25" customFormat="1" ht="15" customHeight="1" x14ac:dyDescent="0.2">
      <c r="A684" s="73" t="s">
        <v>1651</v>
      </c>
      <c r="B684" s="73" t="s">
        <v>215</v>
      </c>
      <c r="C684" s="73" t="s">
        <v>105</v>
      </c>
      <c r="D684" s="73" t="s">
        <v>49</v>
      </c>
      <c r="E684" s="73"/>
      <c r="F684" s="74" t="s">
        <v>47</v>
      </c>
      <c r="G684" s="75">
        <v>0.43</v>
      </c>
      <c r="H684" s="76">
        <v>24.68</v>
      </c>
      <c r="I684" s="76">
        <f t="shared" si="155"/>
        <v>24.68</v>
      </c>
      <c r="J684" s="76">
        <f t="shared" si="161"/>
        <v>10.612399999999999</v>
      </c>
    </row>
    <row r="685" spans="1:10" s="25" customFormat="1" ht="15" customHeight="1" x14ac:dyDescent="0.2">
      <c r="A685" s="73" t="s">
        <v>1652</v>
      </c>
      <c r="B685" s="73" t="s">
        <v>197</v>
      </c>
      <c r="C685" s="73" t="s">
        <v>105</v>
      </c>
      <c r="D685" s="73" t="s">
        <v>50</v>
      </c>
      <c r="E685" s="73"/>
      <c r="F685" s="74" t="s">
        <v>51</v>
      </c>
      <c r="G685" s="75">
        <v>0.43</v>
      </c>
      <c r="H685" s="76">
        <v>1.1200000000000001</v>
      </c>
      <c r="I685" s="76">
        <f t="shared" si="155"/>
        <v>1.1200000000000001</v>
      </c>
      <c r="J685" s="76">
        <f t="shared" si="161"/>
        <v>0.48160000000000003</v>
      </c>
    </row>
    <row r="686" spans="1:10" s="25" customFormat="1" ht="15" customHeight="1" x14ac:dyDescent="0.2">
      <c r="A686" s="22" t="s">
        <v>1653</v>
      </c>
      <c r="B686" s="22"/>
      <c r="C686" s="22"/>
      <c r="D686" s="22" t="s">
        <v>1654</v>
      </c>
      <c r="E686" s="22"/>
      <c r="F686" s="22"/>
      <c r="G686" s="23"/>
      <c r="H686" s="24"/>
      <c r="I686" s="24"/>
      <c r="J686" s="24">
        <f>J687+J721+J733</f>
        <v>53918.460700000011</v>
      </c>
    </row>
    <row r="687" spans="1:10" s="25" customFormat="1" ht="15" customHeight="1" x14ac:dyDescent="0.2">
      <c r="A687" s="22" t="s">
        <v>1655</v>
      </c>
      <c r="B687" s="22"/>
      <c r="C687" s="22"/>
      <c r="D687" s="22" t="s">
        <v>1656</v>
      </c>
      <c r="E687" s="22"/>
      <c r="F687" s="22"/>
      <c r="G687" s="23"/>
      <c r="H687" s="24"/>
      <c r="I687" s="24"/>
      <c r="J687" s="68">
        <f>SUM(J688:J720)</f>
        <v>33509.346000000005</v>
      </c>
    </row>
    <row r="688" spans="1:10" s="25" customFormat="1" ht="30" customHeight="1" x14ac:dyDescent="0.2">
      <c r="A688" s="73" t="s">
        <v>1657</v>
      </c>
      <c r="B688" s="73" t="s">
        <v>1658</v>
      </c>
      <c r="C688" s="73" t="s">
        <v>105</v>
      </c>
      <c r="D688" s="73" t="s">
        <v>1659</v>
      </c>
      <c r="E688" s="73"/>
      <c r="F688" s="74" t="s">
        <v>47</v>
      </c>
      <c r="G688" s="75">
        <v>166.4</v>
      </c>
      <c r="H688" s="76">
        <v>3.08</v>
      </c>
      <c r="I688" s="76">
        <f t="shared" ref="I688:I742" si="162">H688*$J$7</f>
        <v>3.08</v>
      </c>
      <c r="J688" s="76">
        <f t="shared" ref="J688" si="163">G688*I688</f>
        <v>512.51200000000006</v>
      </c>
    </row>
    <row r="689" spans="1:10" s="25" customFormat="1" ht="22.5" customHeight="1" x14ac:dyDescent="0.2">
      <c r="A689" s="73" t="s">
        <v>1660</v>
      </c>
      <c r="B689" s="73" t="s">
        <v>1661</v>
      </c>
      <c r="C689" s="73" t="s">
        <v>114</v>
      </c>
      <c r="D689" s="73" t="s">
        <v>1662</v>
      </c>
      <c r="E689" s="73"/>
      <c r="F689" s="74" t="s">
        <v>45</v>
      </c>
      <c r="G689" s="75">
        <v>27.98</v>
      </c>
      <c r="H689" s="76">
        <v>5.23</v>
      </c>
      <c r="I689" s="76">
        <f t="shared" si="162"/>
        <v>5.23</v>
      </c>
      <c r="J689" s="76">
        <f t="shared" ref="J689:J720" si="164">G689*I689</f>
        <v>146.33540000000002</v>
      </c>
    </row>
    <row r="690" spans="1:10" s="25" customFormat="1" ht="45" customHeight="1" x14ac:dyDescent="0.2">
      <c r="A690" s="73" t="s">
        <v>1663</v>
      </c>
      <c r="B690" s="73" t="s">
        <v>1664</v>
      </c>
      <c r="C690" s="73" t="s">
        <v>105</v>
      </c>
      <c r="D690" s="73" t="s">
        <v>1665</v>
      </c>
      <c r="E690" s="73"/>
      <c r="F690" s="74" t="s">
        <v>1</v>
      </c>
      <c r="G690" s="75">
        <v>12</v>
      </c>
      <c r="H690" s="76">
        <v>171.1</v>
      </c>
      <c r="I690" s="76">
        <f t="shared" si="162"/>
        <v>171.1</v>
      </c>
      <c r="J690" s="76">
        <f t="shared" si="164"/>
        <v>2053.1999999999998</v>
      </c>
    </row>
    <row r="691" spans="1:10" s="25" customFormat="1" ht="22.5" customHeight="1" x14ac:dyDescent="0.2">
      <c r="A691" s="73" t="s">
        <v>1666</v>
      </c>
      <c r="B691" s="73" t="s">
        <v>1667</v>
      </c>
      <c r="C691" s="73" t="s">
        <v>105</v>
      </c>
      <c r="D691" s="73" t="s">
        <v>1668</v>
      </c>
      <c r="E691" s="73"/>
      <c r="F691" s="74" t="s">
        <v>1</v>
      </c>
      <c r="G691" s="75">
        <v>2</v>
      </c>
      <c r="H691" s="76">
        <v>181.79</v>
      </c>
      <c r="I691" s="76">
        <f t="shared" si="162"/>
        <v>181.79</v>
      </c>
      <c r="J691" s="76">
        <f t="shared" si="164"/>
        <v>363.58</v>
      </c>
    </row>
    <row r="692" spans="1:10" s="25" customFormat="1" ht="30" customHeight="1" x14ac:dyDescent="0.2">
      <c r="A692" s="73" t="s">
        <v>1669</v>
      </c>
      <c r="B692" s="73" t="s">
        <v>1670</v>
      </c>
      <c r="C692" s="73" t="s">
        <v>105</v>
      </c>
      <c r="D692" s="73" t="s">
        <v>1671</v>
      </c>
      <c r="E692" s="73"/>
      <c r="F692" s="74" t="s">
        <v>47</v>
      </c>
      <c r="G692" s="75">
        <v>0.04</v>
      </c>
      <c r="H692" s="76">
        <v>310.38</v>
      </c>
      <c r="I692" s="76">
        <f t="shared" si="162"/>
        <v>310.38</v>
      </c>
      <c r="J692" s="76">
        <f t="shared" si="164"/>
        <v>12.4152</v>
      </c>
    </row>
    <row r="693" spans="1:10" s="25" customFormat="1" ht="15" customHeight="1" x14ac:dyDescent="0.2">
      <c r="A693" s="73" t="s">
        <v>1672</v>
      </c>
      <c r="B693" s="73" t="s">
        <v>251</v>
      </c>
      <c r="C693" s="73" t="s">
        <v>105</v>
      </c>
      <c r="D693" s="73" t="s">
        <v>252</v>
      </c>
      <c r="E693" s="73"/>
      <c r="F693" s="74" t="s">
        <v>45</v>
      </c>
      <c r="G693" s="75">
        <v>7.5</v>
      </c>
      <c r="H693" s="76">
        <v>51.28</v>
      </c>
      <c r="I693" s="76">
        <f t="shared" si="162"/>
        <v>51.28</v>
      </c>
      <c r="J693" s="76">
        <f t="shared" si="164"/>
        <v>384.6</v>
      </c>
    </row>
    <row r="694" spans="1:10" s="25" customFormat="1" ht="45" customHeight="1" x14ac:dyDescent="0.2">
      <c r="A694" s="73" t="s">
        <v>1673</v>
      </c>
      <c r="B694" s="73" t="s">
        <v>1674</v>
      </c>
      <c r="C694" s="73" t="s">
        <v>123</v>
      </c>
      <c r="D694" s="73" t="s">
        <v>1675</v>
      </c>
      <c r="E694" s="73"/>
      <c r="F694" s="74" t="s">
        <v>45</v>
      </c>
      <c r="G694" s="75">
        <v>28.46</v>
      </c>
      <c r="H694" s="76">
        <v>155.9</v>
      </c>
      <c r="I694" s="76">
        <f t="shared" si="162"/>
        <v>155.9</v>
      </c>
      <c r="J694" s="76">
        <f t="shared" si="164"/>
        <v>4436.9140000000007</v>
      </c>
    </row>
    <row r="695" spans="1:10" s="25" customFormat="1" ht="37.5" customHeight="1" x14ac:dyDescent="0.2">
      <c r="A695" s="73" t="s">
        <v>1676</v>
      </c>
      <c r="B695" s="73" t="s">
        <v>310</v>
      </c>
      <c r="C695" s="73" t="s">
        <v>105</v>
      </c>
      <c r="D695" s="73" t="s">
        <v>1677</v>
      </c>
      <c r="E695" s="73"/>
      <c r="F695" s="74" t="s">
        <v>45</v>
      </c>
      <c r="G695" s="75">
        <v>19.8</v>
      </c>
      <c r="H695" s="76">
        <v>40.35</v>
      </c>
      <c r="I695" s="76">
        <f t="shared" si="162"/>
        <v>40.35</v>
      </c>
      <c r="J695" s="76">
        <f t="shared" si="164"/>
        <v>798.93000000000006</v>
      </c>
    </row>
    <row r="696" spans="1:10" s="25" customFormat="1" ht="30" customHeight="1" x14ac:dyDescent="0.2">
      <c r="A696" s="73" t="s">
        <v>1678</v>
      </c>
      <c r="B696" s="73" t="s">
        <v>274</v>
      </c>
      <c r="C696" s="73" t="s">
        <v>105</v>
      </c>
      <c r="D696" s="73" t="s">
        <v>1679</v>
      </c>
      <c r="E696" s="73"/>
      <c r="F696" s="74" t="s">
        <v>45</v>
      </c>
      <c r="G696" s="75">
        <v>34.5</v>
      </c>
      <c r="H696" s="76">
        <v>83.33</v>
      </c>
      <c r="I696" s="76">
        <f t="shared" si="162"/>
        <v>83.33</v>
      </c>
      <c r="J696" s="76">
        <f t="shared" si="164"/>
        <v>2874.8849999999998</v>
      </c>
    </row>
    <row r="697" spans="1:10" s="25" customFormat="1" ht="52.5" customHeight="1" x14ac:dyDescent="0.2">
      <c r="A697" s="73" t="s">
        <v>1680</v>
      </c>
      <c r="B697" s="73" t="s">
        <v>303</v>
      </c>
      <c r="C697" s="73" t="s">
        <v>105</v>
      </c>
      <c r="D697" s="73" t="s">
        <v>1681</v>
      </c>
      <c r="E697" s="73"/>
      <c r="F697" s="74" t="s">
        <v>45</v>
      </c>
      <c r="G697" s="75">
        <v>23.54</v>
      </c>
      <c r="H697" s="76">
        <v>58.08</v>
      </c>
      <c r="I697" s="76">
        <f t="shared" si="162"/>
        <v>58.08</v>
      </c>
      <c r="J697" s="76">
        <f t="shared" si="164"/>
        <v>1367.2031999999999</v>
      </c>
    </row>
    <row r="698" spans="1:10" s="25" customFormat="1" ht="37.5" customHeight="1" x14ac:dyDescent="0.2">
      <c r="A698" s="73" t="s">
        <v>1682</v>
      </c>
      <c r="B698" s="73" t="s">
        <v>1683</v>
      </c>
      <c r="C698" s="73" t="s">
        <v>105</v>
      </c>
      <c r="D698" s="73" t="s">
        <v>1684</v>
      </c>
      <c r="E698" s="73"/>
      <c r="F698" s="74" t="s">
        <v>7</v>
      </c>
      <c r="G698" s="75">
        <v>48.13</v>
      </c>
      <c r="H698" s="76">
        <v>15.51</v>
      </c>
      <c r="I698" s="76">
        <f t="shared" si="162"/>
        <v>15.51</v>
      </c>
      <c r="J698" s="76">
        <f t="shared" si="164"/>
        <v>746.49630000000002</v>
      </c>
    </row>
    <row r="699" spans="1:10" s="25" customFormat="1" ht="37.5" customHeight="1" x14ac:dyDescent="0.2">
      <c r="A699" s="73" t="s">
        <v>1685</v>
      </c>
      <c r="B699" s="73" t="s">
        <v>1032</v>
      </c>
      <c r="C699" s="73" t="s">
        <v>105</v>
      </c>
      <c r="D699" s="73" t="s">
        <v>1686</v>
      </c>
      <c r="E699" s="73"/>
      <c r="F699" s="74" t="s">
        <v>7</v>
      </c>
      <c r="G699" s="75">
        <v>59.63</v>
      </c>
      <c r="H699" s="76">
        <v>13.95</v>
      </c>
      <c r="I699" s="76">
        <f t="shared" si="162"/>
        <v>13.95</v>
      </c>
      <c r="J699" s="76">
        <f t="shared" si="164"/>
        <v>831.83849999999995</v>
      </c>
    </row>
    <row r="700" spans="1:10" s="25" customFormat="1" ht="37.5" customHeight="1" x14ac:dyDescent="0.2">
      <c r="A700" s="73" t="s">
        <v>1687</v>
      </c>
      <c r="B700" s="73" t="s">
        <v>1688</v>
      </c>
      <c r="C700" s="73" t="s">
        <v>105</v>
      </c>
      <c r="D700" s="73" t="s">
        <v>1689</v>
      </c>
      <c r="E700" s="73"/>
      <c r="F700" s="74" t="s">
        <v>7</v>
      </c>
      <c r="G700" s="75">
        <v>31.21</v>
      </c>
      <c r="H700" s="76">
        <v>12.99</v>
      </c>
      <c r="I700" s="76">
        <f t="shared" si="162"/>
        <v>12.99</v>
      </c>
      <c r="J700" s="76">
        <f t="shared" si="164"/>
        <v>405.41790000000003</v>
      </c>
    </row>
    <row r="701" spans="1:10" s="25" customFormat="1" ht="37.5" customHeight="1" x14ac:dyDescent="0.2">
      <c r="A701" s="73" t="s">
        <v>1690</v>
      </c>
      <c r="B701" s="73" t="s">
        <v>1691</v>
      </c>
      <c r="C701" s="73" t="s">
        <v>105</v>
      </c>
      <c r="D701" s="73" t="s">
        <v>1692</v>
      </c>
      <c r="E701" s="73"/>
      <c r="F701" s="74" t="s">
        <v>7</v>
      </c>
      <c r="G701" s="75">
        <v>7.4</v>
      </c>
      <c r="H701" s="76">
        <v>10.47</v>
      </c>
      <c r="I701" s="76">
        <f t="shared" si="162"/>
        <v>10.47</v>
      </c>
      <c r="J701" s="76">
        <f t="shared" si="164"/>
        <v>77.478000000000009</v>
      </c>
    </row>
    <row r="702" spans="1:10" s="25" customFormat="1" ht="30" customHeight="1" x14ac:dyDescent="0.2">
      <c r="A702" s="73" t="s">
        <v>1693</v>
      </c>
      <c r="B702" s="73" t="s">
        <v>1694</v>
      </c>
      <c r="C702" s="73" t="s">
        <v>105</v>
      </c>
      <c r="D702" s="73" t="s">
        <v>1695</v>
      </c>
      <c r="E702" s="73"/>
      <c r="F702" s="74" t="s">
        <v>7</v>
      </c>
      <c r="G702" s="75">
        <v>6.31</v>
      </c>
      <c r="H702" s="76">
        <v>10.14</v>
      </c>
      <c r="I702" s="76">
        <f t="shared" si="162"/>
        <v>10.14</v>
      </c>
      <c r="J702" s="76">
        <f t="shared" si="164"/>
        <v>63.983400000000003</v>
      </c>
    </row>
    <row r="703" spans="1:10" s="25" customFormat="1" ht="30" customHeight="1" x14ac:dyDescent="0.2">
      <c r="A703" s="73" t="s">
        <v>1696</v>
      </c>
      <c r="B703" s="73" t="s">
        <v>1697</v>
      </c>
      <c r="C703" s="73" t="s">
        <v>105</v>
      </c>
      <c r="D703" s="73" t="s">
        <v>1698</v>
      </c>
      <c r="E703" s="73"/>
      <c r="F703" s="74" t="s">
        <v>7</v>
      </c>
      <c r="G703" s="75">
        <v>58.72</v>
      </c>
      <c r="H703" s="76">
        <v>8.93</v>
      </c>
      <c r="I703" s="76">
        <f t="shared" si="162"/>
        <v>8.93</v>
      </c>
      <c r="J703" s="76">
        <f t="shared" si="164"/>
        <v>524.36959999999999</v>
      </c>
    </row>
    <row r="704" spans="1:10" s="25" customFormat="1" ht="22.5" customHeight="1" x14ac:dyDescent="0.2">
      <c r="A704" s="73" t="s">
        <v>1699</v>
      </c>
      <c r="B704" s="73" t="s">
        <v>254</v>
      </c>
      <c r="C704" s="73" t="s">
        <v>123</v>
      </c>
      <c r="D704" s="73" t="s">
        <v>1700</v>
      </c>
      <c r="E704" s="73"/>
      <c r="F704" s="74" t="s">
        <v>7</v>
      </c>
      <c r="G704" s="75">
        <v>74.03</v>
      </c>
      <c r="H704" s="76">
        <v>10.45</v>
      </c>
      <c r="I704" s="76">
        <f t="shared" si="162"/>
        <v>10.45</v>
      </c>
      <c r="J704" s="76">
        <f t="shared" si="164"/>
        <v>773.61349999999993</v>
      </c>
    </row>
    <row r="705" spans="1:10" s="25" customFormat="1" ht="15" customHeight="1" x14ac:dyDescent="0.2">
      <c r="A705" s="73" t="s">
        <v>1701</v>
      </c>
      <c r="B705" s="73" t="s">
        <v>277</v>
      </c>
      <c r="C705" s="73" t="s">
        <v>123</v>
      </c>
      <c r="D705" s="73" t="s">
        <v>1702</v>
      </c>
      <c r="E705" s="73"/>
      <c r="F705" s="74" t="s">
        <v>7</v>
      </c>
      <c r="G705" s="75">
        <v>84.72</v>
      </c>
      <c r="H705" s="76">
        <v>10.84</v>
      </c>
      <c r="I705" s="76">
        <f t="shared" si="162"/>
        <v>10.84</v>
      </c>
      <c r="J705" s="76">
        <f t="shared" si="164"/>
        <v>918.36479999999995</v>
      </c>
    </row>
    <row r="706" spans="1:10" s="25" customFormat="1" ht="15" customHeight="1" x14ac:dyDescent="0.2">
      <c r="A706" s="73" t="s">
        <v>1703</v>
      </c>
      <c r="B706" s="73" t="s">
        <v>264</v>
      </c>
      <c r="C706" s="73" t="s">
        <v>123</v>
      </c>
      <c r="D706" s="73" t="s">
        <v>1704</v>
      </c>
      <c r="E706" s="73"/>
      <c r="F706" s="74" t="s">
        <v>7</v>
      </c>
      <c r="G706" s="75">
        <v>159.96</v>
      </c>
      <c r="H706" s="76">
        <v>10.42</v>
      </c>
      <c r="I706" s="76">
        <f t="shared" si="162"/>
        <v>10.42</v>
      </c>
      <c r="J706" s="76">
        <f t="shared" si="164"/>
        <v>1666.7832000000001</v>
      </c>
    </row>
    <row r="707" spans="1:10" s="25" customFormat="1" ht="22.5" customHeight="1" x14ac:dyDescent="0.2">
      <c r="A707" s="73" t="s">
        <v>1705</v>
      </c>
      <c r="B707" s="73" t="s">
        <v>1706</v>
      </c>
      <c r="C707" s="73" t="s">
        <v>123</v>
      </c>
      <c r="D707" s="73" t="s">
        <v>1707</v>
      </c>
      <c r="E707" s="73"/>
      <c r="F707" s="74" t="s">
        <v>45</v>
      </c>
      <c r="G707" s="75">
        <v>0.71</v>
      </c>
      <c r="H707" s="76">
        <v>69.33</v>
      </c>
      <c r="I707" s="76">
        <f t="shared" si="162"/>
        <v>69.33</v>
      </c>
      <c r="J707" s="76">
        <f t="shared" si="164"/>
        <v>49.224299999999999</v>
      </c>
    </row>
    <row r="708" spans="1:10" s="25" customFormat="1" ht="52.5" customHeight="1" x14ac:dyDescent="0.2">
      <c r="A708" s="73" t="s">
        <v>1708</v>
      </c>
      <c r="B708" s="73" t="s">
        <v>1709</v>
      </c>
      <c r="C708" s="73" t="s">
        <v>123</v>
      </c>
      <c r="D708" s="73" t="s">
        <v>1710</v>
      </c>
      <c r="E708" s="73"/>
      <c r="F708" s="74" t="s">
        <v>47</v>
      </c>
      <c r="G708" s="75">
        <v>3.38</v>
      </c>
      <c r="H708" s="76">
        <v>452.94</v>
      </c>
      <c r="I708" s="76">
        <f t="shared" si="162"/>
        <v>452.94</v>
      </c>
      <c r="J708" s="76">
        <f t="shared" si="164"/>
        <v>1530.9371999999998</v>
      </c>
    </row>
    <row r="709" spans="1:10" s="25" customFormat="1" ht="30" customHeight="1" x14ac:dyDescent="0.2">
      <c r="A709" s="73" t="s">
        <v>1711</v>
      </c>
      <c r="B709" s="73" t="s">
        <v>1712</v>
      </c>
      <c r="C709" s="73" t="s">
        <v>123</v>
      </c>
      <c r="D709" s="73" t="s">
        <v>1713</v>
      </c>
      <c r="E709" s="73"/>
      <c r="F709" s="74" t="s">
        <v>47</v>
      </c>
      <c r="G709" s="75">
        <v>1.24</v>
      </c>
      <c r="H709" s="76">
        <v>405.26</v>
      </c>
      <c r="I709" s="76">
        <f t="shared" si="162"/>
        <v>405.26</v>
      </c>
      <c r="J709" s="76">
        <f t="shared" si="164"/>
        <v>502.5224</v>
      </c>
    </row>
    <row r="710" spans="1:10" s="25" customFormat="1" ht="37.5" customHeight="1" x14ac:dyDescent="0.2">
      <c r="A710" s="73" t="s">
        <v>1714</v>
      </c>
      <c r="B710" s="73" t="s">
        <v>1715</v>
      </c>
      <c r="C710" s="73" t="s">
        <v>123</v>
      </c>
      <c r="D710" s="73" t="s">
        <v>1716</v>
      </c>
      <c r="E710" s="73"/>
      <c r="F710" s="74" t="s">
        <v>47</v>
      </c>
      <c r="G710" s="75">
        <v>1.1399999999999999</v>
      </c>
      <c r="H710" s="76">
        <v>461.83</v>
      </c>
      <c r="I710" s="76">
        <f t="shared" si="162"/>
        <v>461.83</v>
      </c>
      <c r="J710" s="76">
        <f t="shared" si="164"/>
        <v>526.48619999999994</v>
      </c>
    </row>
    <row r="711" spans="1:10" s="25" customFormat="1" ht="37.5" customHeight="1" x14ac:dyDescent="0.2">
      <c r="A711" s="73" t="s">
        <v>1717</v>
      </c>
      <c r="B711" s="73" t="s">
        <v>1718</v>
      </c>
      <c r="C711" s="73" t="s">
        <v>105</v>
      </c>
      <c r="D711" s="73" t="s">
        <v>1719</v>
      </c>
      <c r="E711" s="73"/>
      <c r="F711" s="74" t="s">
        <v>47</v>
      </c>
      <c r="G711" s="75">
        <v>3.37</v>
      </c>
      <c r="H711" s="76">
        <v>452.01</v>
      </c>
      <c r="I711" s="76">
        <f t="shared" si="162"/>
        <v>452.01</v>
      </c>
      <c r="J711" s="76">
        <f t="shared" si="164"/>
        <v>1523.2737</v>
      </c>
    </row>
    <row r="712" spans="1:10" s="25" customFormat="1" ht="30" customHeight="1" x14ac:dyDescent="0.2">
      <c r="A712" s="73" t="s">
        <v>1720</v>
      </c>
      <c r="B712" s="73" t="s">
        <v>1721</v>
      </c>
      <c r="C712" s="73" t="s">
        <v>123</v>
      </c>
      <c r="D712" s="73" t="s">
        <v>1722</v>
      </c>
      <c r="E712" s="73"/>
      <c r="F712" s="74" t="s">
        <v>47</v>
      </c>
      <c r="G712" s="75">
        <v>1.73</v>
      </c>
      <c r="H712" s="76">
        <v>497.72</v>
      </c>
      <c r="I712" s="76">
        <f t="shared" si="162"/>
        <v>497.72</v>
      </c>
      <c r="J712" s="76">
        <f t="shared" si="164"/>
        <v>861.05560000000003</v>
      </c>
    </row>
    <row r="713" spans="1:10" s="25" customFormat="1" ht="37.5" customHeight="1" x14ac:dyDescent="0.2">
      <c r="A713" s="73" t="s">
        <v>1723</v>
      </c>
      <c r="B713" s="73" t="s">
        <v>1724</v>
      </c>
      <c r="C713" s="73" t="s">
        <v>123</v>
      </c>
      <c r="D713" s="73" t="s">
        <v>1725</v>
      </c>
      <c r="E713" s="73"/>
      <c r="F713" s="74" t="s">
        <v>47</v>
      </c>
      <c r="G713" s="75">
        <v>0.27</v>
      </c>
      <c r="H713" s="76">
        <v>467.79</v>
      </c>
      <c r="I713" s="76">
        <f t="shared" si="162"/>
        <v>467.79</v>
      </c>
      <c r="J713" s="76">
        <f t="shared" si="164"/>
        <v>126.30330000000001</v>
      </c>
    </row>
    <row r="714" spans="1:10" s="25" customFormat="1" ht="45" customHeight="1" x14ac:dyDescent="0.2">
      <c r="A714" s="73" t="s">
        <v>1726</v>
      </c>
      <c r="B714" s="73" t="s">
        <v>760</v>
      </c>
      <c r="C714" s="73" t="s">
        <v>105</v>
      </c>
      <c r="D714" s="73" t="s">
        <v>1727</v>
      </c>
      <c r="E714" s="73"/>
      <c r="F714" s="74" t="s">
        <v>45</v>
      </c>
      <c r="G714" s="75">
        <v>46.37</v>
      </c>
      <c r="H714" s="76">
        <v>68.489999999999995</v>
      </c>
      <c r="I714" s="76">
        <f t="shared" si="162"/>
        <v>68.489999999999995</v>
      </c>
      <c r="J714" s="76">
        <f t="shared" si="164"/>
        <v>3175.8812999999996</v>
      </c>
    </row>
    <row r="715" spans="1:10" s="25" customFormat="1" ht="37.5" customHeight="1" x14ac:dyDescent="0.2">
      <c r="A715" s="73" t="s">
        <v>1728</v>
      </c>
      <c r="B715" s="73" t="s">
        <v>410</v>
      </c>
      <c r="C715" s="73" t="s">
        <v>105</v>
      </c>
      <c r="D715" s="73" t="s">
        <v>411</v>
      </c>
      <c r="E715" s="73"/>
      <c r="F715" s="74" t="s">
        <v>45</v>
      </c>
      <c r="G715" s="75">
        <v>7.51</v>
      </c>
      <c r="H715" s="76">
        <v>3.69</v>
      </c>
      <c r="I715" s="76">
        <f t="shared" si="162"/>
        <v>3.69</v>
      </c>
      <c r="J715" s="76">
        <f t="shared" si="164"/>
        <v>27.7119</v>
      </c>
    </row>
    <row r="716" spans="1:10" s="25" customFormat="1" ht="37.5" customHeight="1" x14ac:dyDescent="0.2">
      <c r="A716" s="73" t="s">
        <v>1729</v>
      </c>
      <c r="B716" s="73" t="s">
        <v>419</v>
      </c>
      <c r="C716" s="73" t="s">
        <v>105</v>
      </c>
      <c r="D716" s="73" t="s">
        <v>1730</v>
      </c>
      <c r="E716" s="73"/>
      <c r="F716" s="74" t="s">
        <v>45</v>
      </c>
      <c r="G716" s="75">
        <v>7.51</v>
      </c>
      <c r="H716" s="76">
        <v>44.96</v>
      </c>
      <c r="I716" s="76">
        <f t="shared" si="162"/>
        <v>44.96</v>
      </c>
      <c r="J716" s="76">
        <f t="shared" si="164"/>
        <v>337.64960000000002</v>
      </c>
    </row>
    <row r="717" spans="1:10" s="25" customFormat="1" ht="30" customHeight="1" x14ac:dyDescent="0.2">
      <c r="A717" s="73" t="s">
        <v>1731</v>
      </c>
      <c r="B717" s="73" t="s">
        <v>566</v>
      </c>
      <c r="C717" s="73" t="s">
        <v>123</v>
      </c>
      <c r="D717" s="73" t="s">
        <v>590</v>
      </c>
      <c r="E717" s="73"/>
      <c r="F717" s="74" t="s">
        <v>45</v>
      </c>
      <c r="G717" s="75">
        <v>7.51</v>
      </c>
      <c r="H717" s="76">
        <v>17.53</v>
      </c>
      <c r="I717" s="76">
        <f t="shared" si="162"/>
        <v>17.53</v>
      </c>
      <c r="J717" s="76">
        <f t="shared" si="164"/>
        <v>131.65030000000002</v>
      </c>
    </row>
    <row r="718" spans="1:10" s="25" customFormat="1" ht="15" customHeight="1" x14ac:dyDescent="0.2">
      <c r="A718" s="73" t="s">
        <v>1732</v>
      </c>
      <c r="B718" s="73" t="s">
        <v>235</v>
      </c>
      <c r="C718" s="73" t="s">
        <v>105</v>
      </c>
      <c r="D718" s="73" t="s">
        <v>793</v>
      </c>
      <c r="E718" s="73"/>
      <c r="F718" s="74" t="s">
        <v>47</v>
      </c>
      <c r="G718" s="75">
        <v>106.46</v>
      </c>
      <c r="H718" s="76">
        <v>28.83</v>
      </c>
      <c r="I718" s="76">
        <f t="shared" si="162"/>
        <v>28.83</v>
      </c>
      <c r="J718" s="76">
        <f t="shared" si="164"/>
        <v>3069.2417999999998</v>
      </c>
    </row>
    <row r="719" spans="1:10" s="25" customFormat="1" ht="15" customHeight="1" x14ac:dyDescent="0.2">
      <c r="A719" s="73" t="s">
        <v>1733</v>
      </c>
      <c r="B719" s="73" t="s">
        <v>215</v>
      </c>
      <c r="C719" s="73" t="s">
        <v>105</v>
      </c>
      <c r="D719" s="73" t="s">
        <v>49</v>
      </c>
      <c r="E719" s="73"/>
      <c r="F719" s="74" t="s">
        <v>47</v>
      </c>
      <c r="G719" s="75">
        <v>74.930000000000007</v>
      </c>
      <c r="H719" s="76">
        <v>24.68</v>
      </c>
      <c r="I719" s="76">
        <f t="shared" si="162"/>
        <v>24.68</v>
      </c>
      <c r="J719" s="76">
        <f t="shared" si="164"/>
        <v>1849.2724000000001</v>
      </c>
    </row>
    <row r="720" spans="1:10" s="25" customFormat="1" ht="15" customHeight="1" x14ac:dyDescent="0.2">
      <c r="A720" s="73" t="s">
        <v>1734</v>
      </c>
      <c r="B720" s="73" t="s">
        <v>197</v>
      </c>
      <c r="C720" s="73" t="s">
        <v>105</v>
      </c>
      <c r="D720" s="73" t="s">
        <v>50</v>
      </c>
      <c r="E720" s="73"/>
      <c r="F720" s="74" t="s">
        <v>51</v>
      </c>
      <c r="G720" s="75">
        <v>749.3</v>
      </c>
      <c r="H720" s="76">
        <v>1.1200000000000001</v>
      </c>
      <c r="I720" s="76">
        <f t="shared" si="162"/>
        <v>1.1200000000000001</v>
      </c>
      <c r="J720" s="76">
        <f t="shared" si="164"/>
        <v>839.21600000000001</v>
      </c>
    </row>
    <row r="721" spans="1:10" s="25" customFormat="1" ht="15" customHeight="1" x14ac:dyDescent="0.2">
      <c r="A721" s="22" t="s">
        <v>1735</v>
      </c>
      <c r="B721" s="22"/>
      <c r="C721" s="22"/>
      <c r="D721" s="22" t="s">
        <v>1736</v>
      </c>
      <c r="E721" s="22"/>
      <c r="F721" s="22"/>
      <c r="G721" s="23"/>
      <c r="H721" s="24"/>
      <c r="I721" s="24"/>
      <c r="J721" s="24">
        <f>SUM(J722:J732)</f>
        <v>17470.2654</v>
      </c>
    </row>
    <row r="722" spans="1:10" s="25" customFormat="1" ht="52.5" customHeight="1" x14ac:dyDescent="0.2">
      <c r="A722" s="73" t="s">
        <v>1737</v>
      </c>
      <c r="B722" s="73" t="s">
        <v>1738</v>
      </c>
      <c r="C722" s="73" t="s">
        <v>105</v>
      </c>
      <c r="D722" s="73" t="s">
        <v>1739</v>
      </c>
      <c r="E722" s="73"/>
      <c r="F722" s="74" t="s">
        <v>10</v>
      </c>
      <c r="G722" s="75">
        <v>27.29</v>
      </c>
      <c r="H722" s="76">
        <v>53.99</v>
      </c>
      <c r="I722" s="76">
        <f t="shared" si="162"/>
        <v>53.99</v>
      </c>
      <c r="J722" s="76">
        <f t="shared" ref="J722" si="165">G722*I722</f>
        <v>1473.3870999999999</v>
      </c>
    </row>
    <row r="723" spans="1:10" s="25" customFormat="1" ht="60" customHeight="1" x14ac:dyDescent="0.2">
      <c r="A723" s="73" t="s">
        <v>1740</v>
      </c>
      <c r="B723" s="73" t="s">
        <v>1741</v>
      </c>
      <c r="C723" s="73" t="s">
        <v>105</v>
      </c>
      <c r="D723" s="73" t="s">
        <v>1742</v>
      </c>
      <c r="E723" s="73"/>
      <c r="F723" s="74" t="s">
        <v>10</v>
      </c>
      <c r="G723" s="75">
        <v>56.94</v>
      </c>
      <c r="H723" s="76">
        <v>77.98</v>
      </c>
      <c r="I723" s="76">
        <f t="shared" si="162"/>
        <v>77.98</v>
      </c>
      <c r="J723" s="76">
        <f t="shared" ref="J723:J732" si="166">G723*I723</f>
        <v>4440.1812</v>
      </c>
    </row>
    <row r="724" spans="1:10" s="25" customFormat="1" ht="52.5" customHeight="1" x14ac:dyDescent="0.2">
      <c r="A724" s="73" t="s">
        <v>1743</v>
      </c>
      <c r="B724" s="73" t="s">
        <v>1744</v>
      </c>
      <c r="C724" s="73" t="s">
        <v>105</v>
      </c>
      <c r="D724" s="73" t="s">
        <v>1745</v>
      </c>
      <c r="E724" s="73"/>
      <c r="F724" s="74" t="s">
        <v>10</v>
      </c>
      <c r="G724" s="75">
        <v>73.33</v>
      </c>
      <c r="H724" s="76">
        <v>33.869999999999997</v>
      </c>
      <c r="I724" s="76">
        <f t="shared" si="162"/>
        <v>33.869999999999997</v>
      </c>
      <c r="J724" s="76">
        <f t="shared" si="166"/>
        <v>2483.6870999999996</v>
      </c>
    </row>
    <row r="725" spans="1:10" s="25" customFormat="1" ht="52.5" customHeight="1" x14ac:dyDescent="0.2">
      <c r="A725" s="73" t="s">
        <v>1746</v>
      </c>
      <c r="B725" s="73" t="s">
        <v>1747</v>
      </c>
      <c r="C725" s="73" t="s">
        <v>105</v>
      </c>
      <c r="D725" s="73" t="s">
        <v>1748</v>
      </c>
      <c r="E725" s="73"/>
      <c r="F725" s="74" t="s">
        <v>10</v>
      </c>
      <c r="G725" s="75">
        <v>140.5</v>
      </c>
      <c r="H725" s="76">
        <v>59.38</v>
      </c>
      <c r="I725" s="76">
        <f t="shared" si="162"/>
        <v>59.38</v>
      </c>
      <c r="J725" s="76">
        <f t="shared" si="166"/>
        <v>8342.8900000000012</v>
      </c>
    </row>
    <row r="726" spans="1:10" s="25" customFormat="1" ht="30" customHeight="1" x14ac:dyDescent="0.2">
      <c r="A726" s="73" t="s">
        <v>1749</v>
      </c>
      <c r="B726" s="73" t="s">
        <v>1750</v>
      </c>
      <c r="C726" s="73" t="s">
        <v>105</v>
      </c>
      <c r="D726" s="73" t="s">
        <v>1751</v>
      </c>
      <c r="E726" s="73"/>
      <c r="F726" s="74" t="s">
        <v>1</v>
      </c>
      <c r="G726" s="75">
        <v>1</v>
      </c>
      <c r="H726" s="76">
        <v>9.6</v>
      </c>
      <c r="I726" s="76">
        <f t="shared" si="162"/>
        <v>9.6</v>
      </c>
      <c r="J726" s="76">
        <f t="shared" si="166"/>
        <v>9.6</v>
      </c>
    </row>
    <row r="727" spans="1:10" s="25" customFormat="1" ht="30" customHeight="1" x14ac:dyDescent="0.2">
      <c r="A727" s="73" t="s">
        <v>1752</v>
      </c>
      <c r="B727" s="73" t="s">
        <v>1753</v>
      </c>
      <c r="C727" s="73" t="s">
        <v>105</v>
      </c>
      <c r="D727" s="73" t="s">
        <v>1754</v>
      </c>
      <c r="E727" s="73"/>
      <c r="F727" s="74" t="s">
        <v>1</v>
      </c>
      <c r="G727" s="75">
        <v>16</v>
      </c>
      <c r="H727" s="76">
        <v>26.19</v>
      </c>
      <c r="I727" s="76">
        <f t="shared" si="162"/>
        <v>26.19</v>
      </c>
      <c r="J727" s="76">
        <f t="shared" si="166"/>
        <v>419.04</v>
      </c>
    </row>
    <row r="728" spans="1:10" s="25" customFormat="1" ht="30" customHeight="1" x14ac:dyDescent="0.2">
      <c r="A728" s="73" t="s">
        <v>1755</v>
      </c>
      <c r="B728" s="73" t="s">
        <v>1756</v>
      </c>
      <c r="C728" s="73" t="s">
        <v>105</v>
      </c>
      <c r="D728" s="73" t="s">
        <v>1757</v>
      </c>
      <c r="E728" s="73"/>
      <c r="F728" s="74" t="s">
        <v>1</v>
      </c>
      <c r="G728" s="75">
        <v>3</v>
      </c>
      <c r="H728" s="76">
        <v>56.52</v>
      </c>
      <c r="I728" s="76">
        <f t="shared" si="162"/>
        <v>56.52</v>
      </c>
      <c r="J728" s="76">
        <f t="shared" si="166"/>
        <v>169.56</v>
      </c>
    </row>
    <row r="729" spans="1:10" s="25" customFormat="1" ht="22.5" customHeight="1" x14ac:dyDescent="0.2">
      <c r="A729" s="73" t="s">
        <v>1758</v>
      </c>
      <c r="B729" s="73" t="s">
        <v>1759</v>
      </c>
      <c r="C729" s="73" t="s">
        <v>114</v>
      </c>
      <c r="D729" s="73" t="s">
        <v>1760</v>
      </c>
      <c r="E729" s="73"/>
      <c r="F729" s="74" t="s">
        <v>67</v>
      </c>
      <c r="G729" s="75">
        <v>2</v>
      </c>
      <c r="H729" s="76">
        <v>9.51</v>
      </c>
      <c r="I729" s="76">
        <f t="shared" si="162"/>
        <v>9.51</v>
      </c>
      <c r="J729" s="76">
        <f t="shared" si="166"/>
        <v>19.02</v>
      </c>
    </row>
    <row r="730" spans="1:10" s="25" customFormat="1" ht="22.5" customHeight="1" x14ac:dyDescent="0.2">
      <c r="A730" s="73" t="s">
        <v>1761</v>
      </c>
      <c r="B730" s="73" t="s">
        <v>1762</v>
      </c>
      <c r="C730" s="73" t="s">
        <v>114</v>
      </c>
      <c r="D730" s="73" t="s">
        <v>1763</v>
      </c>
      <c r="E730" s="73"/>
      <c r="F730" s="74" t="s">
        <v>67</v>
      </c>
      <c r="G730" s="75">
        <v>7</v>
      </c>
      <c r="H730" s="76">
        <v>10.56</v>
      </c>
      <c r="I730" s="76">
        <f t="shared" si="162"/>
        <v>10.56</v>
      </c>
      <c r="J730" s="76">
        <f t="shared" si="166"/>
        <v>73.92</v>
      </c>
    </row>
    <row r="731" spans="1:10" s="25" customFormat="1" ht="15" customHeight="1" x14ac:dyDescent="0.2">
      <c r="A731" s="73" t="s">
        <v>1764</v>
      </c>
      <c r="B731" s="73" t="s">
        <v>1765</v>
      </c>
      <c r="C731" s="73" t="s">
        <v>105</v>
      </c>
      <c r="D731" s="73" t="s">
        <v>1766</v>
      </c>
      <c r="E731" s="73"/>
      <c r="F731" s="74" t="s">
        <v>1</v>
      </c>
      <c r="G731" s="75">
        <v>1</v>
      </c>
      <c r="H731" s="76">
        <v>10.42</v>
      </c>
      <c r="I731" s="76">
        <f t="shared" si="162"/>
        <v>10.42</v>
      </c>
      <c r="J731" s="76">
        <f t="shared" si="166"/>
        <v>10.42</v>
      </c>
    </row>
    <row r="732" spans="1:10" s="25" customFormat="1" ht="15" customHeight="1" x14ac:dyDescent="0.2">
      <c r="A732" s="73" t="s">
        <v>1767</v>
      </c>
      <c r="B732" s="73" t="s">
        <v>1768</v>
      </c>
      <c r="C732" s="73" t="s">
        <v>105</v>
      </c>
      <c r="D732" s="73" t="s">
        <v>1769</v>
      </c>
      <c r="E732" s="73"/>
      <c r="F732" s="74" t="s">
        <v>1</v>
      </c>
      <c r="G732" s="75">
        <v>2</v>
      </c>
      <c r="H732" s="76">
        <v>14.28</v>
      </c>
      <c r="I732" s="76">
        <f t="shared" si="162"/>
        <v>14.28</v>
      </c>
      <c r="J732" s="76">
        <f t="shared" si="166"/>
        <v>28.56</v>
      </c>
    </row>
    <row r="733" spans="1:10" s="25" customFormat="1" ht="15" customHeight="1" x14ac:dyDescent="0.2">
      <c r="A733" s="22" t="s">
        <v>1770</v>
      </c>
      <c r="B733" s="22"/>
      <c r="C733" s="22"/>
      <c r="D733" s="22" t="s">
        <v>1645</v>
      </c>
      <c r="E733" s="22"/>
      <c r="F733" s="22"/>
      <c r="G733" s="23"/>
      <c r="H733" s="24"/>
      <c r="I733" s="24"/>
      <c r="J733" s="24">
        <f>SUM(J734:J742)</f>
        <v>2938.8492999999999</v>
      </c>
    </row>
    <row r="734" spans="1:10" s="25" customFormat="1" ht="15" customHeight="1" x14ac:dyDescent="0.2">
      <c r="A734" s="73" t="s">
        <v>1771</v>
      </c>
      <c r="B734" s="73" t="s">
        <v>791</v>
      </c>
      <c r="C734" s="73" t="s">
        <v>105</v>
      </c>
      <c r="D734" s="73" t="s">
        <v>66</v>
      </c>
      <c r="E734" s="73"/>
      <c r="F734" s="74" t="s">
        <v>47</v>
      </c>
      <c r="G734" s="75">
        <v>19.97</v>
      </c>
      <c r="H734" s="76">
        <v>68.95</v>
      </c>
      <c r="I734" s="76">
        <f t="shared" si="162"/>
        <v>68.95</v>
      </c>
      <c r="J734" s="76">
        <f t="shared" ref="J734" si="167">G734*I734</f>
        <v>1376.9314999999999</v>
      </c>
    </row>
    <row r="735" spans="1:10" s="25" customFormat="1" ht="37.5" customHeight="1" x14ac:dyDescent="0.2">
      <c r="A735" s="73" t="s">
        <v>1772</v>
      </c>
      <c r="B735" s="73" t="s">
        <v>1648</v>
      </c>
      <c r="C735" s="73" t="s">
        <v>105</v>
      </c>
      <c r="D735" s="73" t="s">
        <v>1649</v>
      </c>
      <c r="E735" s="73"/>
      <c r="F735" s="74" t="s">
        <v>47</v>
      </c>
      <c r="G735" s="75">
        <v>2.42</v>
      </c>
      <c r="H735" s="76">
        <v>193.66</v>
      </c>
      <c r="I735" s="76">
        <f t="shared" si="162"/>
        <v>193.66</v>
      </c>
      <c r="J735" s="76">
        <f t="shared" ref="J735:J742" si="168">G735*I735</f>
        <v>468.65719999999999</v>
      </c>
    </row>
    <row r="736" spans="1:10" s="25" customFormat="1" ht="15" customHeight="1" x14ac:dyDescent="0.2">
      <c r="A736" s="73" t="s">
        <v>1773</v>
      </c>
      <c r="B736" s="73" t="s">
        <v>1774</v>
      </c>
      <c r="C736" s="73" t="s">
        <v>114</v>
      </c>
      <c r="D736" s="73" t="s">
        <v>1775</v>
      </c>
      <c r="E736" s="73"/>
      <c r="F736" s="74" t="s">
        <v>47</v>
      </c>
      <c r="G736" s="75">
        <v>0.56000000000000005</v>
      </c>
      <c r="H736" s="76">
        <v>126.29</v>
      </c>
      <c r="I736" s="76">
        <f t="shared" si="162"/>
        <v>126.29</v>
      </c>
      <c r="J736" s="76">
        <f t="shared" si="168"/>
        <v>70.722400000000007</v>
      </c>
    </row>
    <row r="737" spans="1:10" s="25" customFormat="1" ht="30" customHeight="1" x14ac:dyDescent="0.2">
      <c r="A737" s="73" t="s">
        <v>1776</v>
      </c>
      <c r="B737" s="73" t="s">
        <v>1777</v>
      </c>
      <c r="C737" s="73" t="s">
        <v>105</v>
      </c>
      <c r="D737" s="73" t="s">
        <v>1778</v>
      </c>
      <c r="E737" s="73"/>
      <c r="F737" s="74" t="s">
        <v>47</v>
      </c>
      <c r="G737" s="75">
        <v>0.62</v>
      </c>
      <c r="H737" s="76">
        <v>337.03</v>
      </c>
      <c r="I737" s="76">
        <f t="shared" si="162"/>
        <v>337.03</v>
      </c>
      <c r="J737" s="76">
        <f t="shared" si="168"/>
        <v>208.95859999999999</v>
      </c>
    </row>
    <row r="738" spans="1:10" s="25" customFormat="1" ht="52.5" customHeight="1" x14ac:dyDescent="0.2">
      <c r="A738" s="73" t="s">
        <v>1779</v>
      </c>
      <c r="B738" s="73" t="s">
        <v>1032</v>
      </c>
      <c r="C738" s="73" t="s">
        <v>105</v>
      </c>
      <c r="D738" s="73" t="s">
        <v>1780</v>
      </c>
      <c r="E738" s="73"/>
      <c r="F738" s="74" t="s">
        <v>7</v>
      </c>
      <c r="G738" s="75">
        <v>1.62</v>
      </c>
      <c r="H738" s="76">
        <v>13.95</v>
      </c>
      <c r="I738" s="76">
        <f t="shared" si="162"/>
        <v>13.95</v>
      </c>
      <c r="J738" s="76">
        <f t="shared" si="168"/>
        <v>22.599</v>
      </c>
    </row>
    <row r="739" spans="1:10" s="25" customFormat="1" ht="52.5" customHeight="1" x14ac:dyDescent="0.2">
      <c r="A739" s="73" t="s">
        <v>1781</v>
      </c>
      <c r="B739" s="73" t="s">
        <v>1691</v>
      </c>
      <c r="C739" s="73" t="s">
        <v>105</v>
      </c>
      <c r="D739" s="73" t="s">
        <v>1782</v>
      </c>
      <c r="E739" s="73"/>
      <c r="F739" s="74" t="s">
        <v>7</v>
      </c>
      <c r="G739" s="75">
        <v>15.05</v>
      </c>
      <c r="H739" s="76">
        <v>10.47</v>
      </c>
      <c r="I739" s="76">
        <f t="shared" si="162"/>
        <v>10.47</v>
      </c>
      <c r="J739" s="76">
        <f t="shared" si="168"/>
        <v>157.57350000000002</v>
      </c>
    </row>
    <row r="740" spans="1:10" s="25" customFormat="1" ht="15" customHeight="1" x14ac:dyDescent="0.2">
      <c r="A740" s="73" t="s">
        <v>1783</v>
      </c>
      <c r="B740" s="73" t="s">
        <v>235</v>
      </c>
      <c r="C740" s="73" t="s">
        <v>105</v>
      </c>
      <c r="D740" s="73" t="s">
        <v>793</v>
      </c>
      <c r="E740" s="73"/>
      <c r="F740" s="74" t="s">
        <v>47</v>
      </c>
      <c r="G740" s="75">
        <v>16.37</v>
      </c>
      <c r="H740" s="76">
        <v>28.83</v>
      </c>
      <c r="I740" s="76">
        <f t="shared" si="162"/>
        <v>28.83</v>
      </c>
      <c r="J740" s="76">
        <f t="shared" si="168"/>
        <v>471.94709999999998</v>
      </c>
    </row>
    <row r="741" spans="1:10" s="25" customFormat="1" ht="15" customHeight="1" x14ac:dyDescent="0.2">
      <c r="A741" s="73" t="s">
        <v>1784</v>
      </c>
      <c r="B741" s="73" t="s">
        <v>215</v>
      </c>
      <c r="C741" s="73" t="s">
        <v>105</v>
      </c>
      <c r="D741" s="73" t="s">
        <v>49</v>
      </c>
      <c r="E741" s="73"/>
      <c r="F741" s="74" t="s">
        <v>47</v>
      </c>
      <c r="G741" s="75">
        <v>4.5</v>
      </c>
      <c r="H741" s="76">
        <v>24.68</v>
      </c>
      <c r="I741" s="76">
        <f t="shared" si="162"/>
        <v>24.68</v>
      </c>
      <c r="J741" s="76">
        <f t="shared" si="168"/>
        <v>111.06</v>
      </c>
    </row>
    <row r="742" spans="1:10" s="25" customFormat="1" ht="15" customHeight="1" x14ac:dyDescent="0.2">
      <c r="A742" s="73" t="s">
        <v>1785</v>
      </c>
      <c r="B742" s="73" t="s">
        <v>197</v>
      </c>
      <c r="C742" s="73" t="s">
        <v>105</v>
      </c>
      <c r="D742" s="73" t="s">
        <v>50</v>
      </c>
      <c r="E742" s="73"/>
      <c r="F742" s="74" t="s">
        <v>51</v>
      </c>
      <c r="G742" s="75">
        <v>45</v>
      </c>
      <c r="H742" s="76">
        <v>1.1200000000000001</v>
      </c>
      <c r="I742" s="76">
        <f t="shared" si="162"/>
        <v>1.1200000000000001</v>
      </c>
      <c r="J742" s="76">
        <f t="shared" si="168"/>
        <v>50.400000000000006</v>
      </c>
    </row>
    <row r="743" spans="1:10" s="25" customFormat="1" ht="15" customHeight="1" x14ac:dyDescent="0.2">
      <c r="A743" s="22" t="s">
        <v>1786</v>
      </c>
      <c r="B743" s="22"/>
      <c r="C743" s="22"/>
      <c r="D743" s="22" t="s">
        <v>1787</v>
      </c>
      <c r="E743" s="22"/>
      <c r="F743" s="22"/>
      <c r="G743" s="23"/>
      <c r="H743" s="24"/>
      <c r="I743" s="24"/>
      <c r="J743" s="68">
        <f>J744+J753</f>
        <v>39724.827100000002</v>
      </c>
    </row>
    <row r="744" spans="1:10" s="25" customFormat="1" ht="15" customHeight="1" x14ac:dyDescent="0.2">
      <c r="A744" s="22" t="s">
        <v>1788</v>
      </c>
      <c r="B744" s="22"/>
      <c r="C744" s="22"/>
      <c r="D744" s="22" t="s">
        <v>1789</v>
      </c>
      <c r="E744" s="22"/>
      <c r="F744" s="22"/>
      <c r="G744" s="23"/>
      <c r="H744" s="24"/>
      <c r="I744" s="24"/>
      <c r="J744" s="24">
        <f>SUM(J745:J752)</f>
        <v>11911.362700000001</v>
      </c>
    </row>
    <row r="745" spans="1:10" s="25" customFormat="1" ht="52.5" customHeight="1" x14ac:dyDescent="0.2">
      <c r="A745" s="73" t="s">
        <v>1790</v>
      </c>
      <c r="B745" s="73" t="s">
        <v>1791</v>
      </c>
      <c r="C745" s="73" t="s">
        <v>105</v>
      </c>
      <c r="D745" s="73" t="s">
        <v>1792</v>
      </c>
      <c r="E745" s="73"/>
      <c r="F745" s="74" t="s">
        <v>10</v>
      </c>
      <c r="G745" s="75">
        <v>12.7</v>
      </c>
      <c r="H745" s="76">
        <v>34.159999999999997</v>
      </c>
      <c r="I745" s="76">
        <f t="shared" ref="I745:I772" si="169">H745*$J$7</f>
        <v>34.159999999999997</v>
      </c>
      <c r="J745" s="76">
        <f t="shared" ref="J745" si="170">G745*I745</f>
        <v>433.83199999999994</v>
      </c>
    </row>
    <row r="746" spans="1:10" s="25" customFormat="1" ht="52.5" customHeight="1" x14ac:dyDescent="0.2">
      <c r="A746" s="73" t="s">
        <v>1793</v>
      </c>
      <c r="B746" s="73" t="s">
        <v>1794</v>
      </c>
      <c r="C746" s="73" t="s">
        <v>105</v>
      </c>
      <c r="D746" s="73" t="s">
        <v>1795</v>
      </c>
      <c r="E746" s="73"/>
      <c r="F746" s="74" t="s">
        <v>10</v>
      </c>
      <c r="G746" s="75">
        <v>35.28</v>
      </c>
      <c r="H746" s="76">
        <v>50.17</v>
      </c>
      <c r="I746" s="76">
        <f t="shared" si="169"/>
        <v>50.17</v>
      </c>
      <c r="J746" s="76">
        <f t="shared" ref="J746:J752" si="171">G746*I746</f>
        <v>1769.9976000000001</v>
      </c>
    </row>
    <row r="747" spans="1:10" s="25" customFormat="1" ht="45" customHeight="1" x14ac:dyDescent="0.2">
      <c r="A747" s="73" t="s">
        <v>1796</v>
      </c>
      <c r="B747" s="73" t="s">
        <v>1797</v>
      </c>
      <c r="C747" s="73" t="s">
        <v>105</v>
      </c>
      <c r="D747" s="73" t="s">
        <v>1798</v>
      </c>
      <c r="E747" s="73"/>
      <c r="F747" s="74" t="s">
        <v>10</v>
      </c>
      <c r="G747" s="75">
        <v>73.650000000000006</v>
      </c>
      <c r="H747" s="76">
        <v>57.71</v>
      </c>
      <c r="I747" s="76">
        <f t="shared" si="169"/>
        <v>57.71</v>
      </c>
      <c r="J747" s="76">
        <f t="shared" si="171"/>
        <v>4250.3415000000005</v>
      </c>
    </row>
    <row r="748" spans="1:10" s="25" customFormat="1" ht="22.5" customHeight="1" x14ac:dyDescent="0.2">
      <c r="A748" s="73" t="s">
        <v>1799</v>
      </c>
      <c r="B748" s="73" t="s">
        <v>1800</v>
      </c>
      <c r="C748" s="73" t="s">
        <v>114</v>
      </c>
      <c r="D748" s="73" t="s">
        <v>1801</v>
      </c>
      <c r="E748" s="73"/>
      <c r="F748" s="74" t="s">
        <v>53</v>
      </c>
      <c r="G748" s="75">
        <v>4.34</v>
      </c>
      <c r="H748" s="76">
        <v>34.89</v>
      </c>
      <c r="I748" s="76">
        <f t="shared" si="169"/>
        <v>34.89</v>
      </c>
      <c r="J748" s="76">
        <f t="shared" si="171"/>
        <v>151.42259999999999</v>
      </c>
    </row>
    <row r="749" spans="1:10" s="25" customFormat="1" ht="22.5" customHeight="1" x14ac:dyDescent="0.2">
      <c r="A749" s="73" t="s">
        <v>1802</v>
      </c>
      <c r="B749" s="73" t="s">
        <v>1803</v>
      </c>
      <c r="C749" s="73" t="s">
        <v>114</v>
      </c>
      <c r="D749" s="73" t="s">
        <v>1804</v>
      </c>
      <c r="E749" s="73"/>
      <c r="F749" s="74" t="s">
        <v>53</v>
      </c>
      <c r="G749" s="75">
        <v>3.03</v>
      </c>
      <c r="H749" s="76">
        <v>42.6</v>
      </c>
      <c r="I749" s="76">
        <f t="shared" si="169"/>
        <v>42.6</v>
      </c>
      <c r="J749" s="76">
        <f t="shared" si="171"/>
        <v>129.078</v>
      </c>
    </row>
    <row r="750" spans="1:10" s="25" customFormat="1" ht="22.5" customHeight="1" x14ac:dyDescent="0.2">
      <c r="A750" s="73" t="s">
        <v>1805</v>
      </c>
      <c r="B750" s="73" t="s">
        <v>1806</v>
      </c>
      <c r="C750" s="73" t="s">
        <v>114</v>
      </c>
      <c r="D750" s="73" t="s">
        <v>1807</v>
      </c>
      <c r="E750" s="73"/>
      <c r="F750" s="74" t="s">
        <v>53</v>
      </c>
      <c r="G750" s="75">
        <v>61.3</v>
      </c>
      <c r="H750" s="76">
        <v>68.069999999999993</v>
      </c>
      <c r="I750" s="76">
        <f t="shared" si="169"/>
        <v>68.069999999999993</v>
      </c>
      <c r="J750" s="76">
        <f t="shared" si="171"/>
        <v>4172.6909999999998</v>
      </c>
    </row>
    <row r="751" spans="1:10" s="25" customFormat="1" ht="15" customHeight="1" x14ac:dyDescent="0.2">
      <c r="A751" s="73" t="s">
        <v>1808</v>
      </c>
      <c r="B751" s="73" t="s">
        <v>1809</v>
      </c>
      <c r="C751" s="73" t="s">
        <v>114</v>
      </c>
      <c r="D751" s="73" t="s">
        <v>1810</v>
      </c>
      <c r="E751" s="73"/>
      <c r="F751" s="74" t="s">
        <v>67</v>
      </c>
      <c r="G751" s="75">
        <v>8</v>
      </c>
      <c r="H751" s="76">
        <v>37.39</v>
      </c>
      <c r="I751" s="76">
        <f t="shared" si="169"/>
        <v>37.39</v>
      </c>
      <c r="J751" s="76">
        <f t="shared" si="171"/>
        <v>299.12</v>
      </c>
    </row>
    <row r="752" spans="1:10" s="25" customFormat="1" ht="15" customHeight="1" x14ac:dyDescent="0.2">
      <c r="A752" s="73" t="s">
        <v>1811</v>
      </c>
      <c r="B752" s="73" t="s">
        <v>1812</v>
      </c>
      <c r="C752" s="73" t="s">
        <v>114</v>
      </c>
      <c r="D752" s="73" t="s">
        <v>1813</v>
      </c>
      <c r="E752" s="73"/>
      <c r="F752" s="74" t="s">
        <v>67</v>
      </c>
      <c r="G752" s="75">
        <v>12</v>
      </c>
      <c r="H752" s="76">
        <v>58.74</v>
      </c>
      <c r="I752" s="76">
        <f t="shared" si="169"/>
        <v>58.74</v>
      </c>
      <c r="J752" s="76">
        <f t="shared" si="171"/>
        <v>704.88</v>
      </c>
    </row>
    <row r="753" spans="1:10" s="25" customFormat="1" ht="15" customHeight="1" x14ac:dyDescent="0.2">
      <c r="A753" s="22" t="s">
        <v>1814</v>
      </c>
      <c r="B753" s="22"/>
      <c r="C753" s="22"/>
      <c r="D753" s="22" t="s">
        <v>1815</v>
      </c>
      <c r="E753" s="22"/>
      <c r="F753" s="22"/>
      <c r="G753" s="23"/>
      <c r="H753" s="24"/>
      <c r="I753" s="24"/>
      <c r="J753" s="68">
        <f>SUM(J754:J772)</f>
        <v>27813.464400000001</v>
      </c>
    </row>
    <row r="754" spans="1:10" s="25" customFormat="1" ht="15" customHeight="1" x14ac:dyDescent="0.2">
      <c r="A754" s="73" t="s">
        <v>1816</v>
      </c>
      <c r="B754" s="73" t="s">
        <v>791</v>
      </c>
      <c r="C754" s="73" t="s">
        <v>105</v>
      </c>
      <c r="D754" s="73" t="s">
        <v>66</v>
      </c>
      <c r="E754" s="73"/>
      <c r="F754" s="74" t="s">
        <v>47</v>
      </c>
      <c r="G754" s="75">
        <v>26.26</v>
      </c>
      <c r="H754" s="76">
        <v>68.95</v>
      </c>
      <c r="I754" s="76">
        <f t="shared" si="169"/>
        <v>68.95</v>
      </c>
      <c r="J754" s="76">
        <f t="shared" ref="J754" si="172">G754*I754</f>
        <v>1810.6270000000002</v>
      </c>
    </row>
    <row r="755" spans="1:10" s="25" customFormat="1" ht="37.5" customHeight="1" x14ac:dyDescent="0.2">
      <c r="A755" s="73" t="s">
        <v>1817</v>
      </c>
      <c r="B755" s="73" t="s">
        <v>1648</v>
      </c>
      <c r="C755" s="73" t="s">
        <v>105</v>
      </c>
      <c r="D755" s="73" t="s">
        <v>1649</v>
      </c>
      <c r="E755" s="73"/>
      <c r="F755" s="74" t="s">
        <v>47</v>
      </c>
      <c r="G755" s="75">
        <v>2.9</v>
      </c>
      <c r="H755" s="76">
        <v>193.66</v>
      </c>
      <c r="I755" s="76">
        <f t="shared" si="169"/>
        <v>193.66</v>
      </c>
      <c r="J755" s="76">
        <f t="shared" ref="J755:J772" si="173">G755*I755</f>
        <v>561.61399999999992</v>
      </c>
    </row>
    <row r="756" spans="1:10" s="25" customFormat="1" ht="15" customHeight="1" x14ac:dyDescent="0.2">
      <c r="A756" s="73" t="s">
        <v>1818</v>
      </c>
      <c r="B756" s="73" t="s">
        <v>1774</v>
      </c>
      <c r="C756" s="73" t="s">
        <v>114</v>
      </c>
      <c r="D756" s="73" t="s">
        <v>1819</v>
      </c>
      <c r="E756" s="73"/>
      <c r="F756" s="74" t="s">
        <v>47</v>
      </c>
      <c r="G756" s="75">
        <v>2.92</v>
      </c>
      <c r="H756" s="76">
        <v>126.29</v>
      </c>
      <c r="I756" s="76">
        <f t="shared" si="169"/>
        <v>126.29</v>
      </c>
      <c r="J756" s="76">
        <f t="shared" si="173"/>
        <v>368.76679999999999</v>
      </c>
    </row>
    <row r="757" spans="1:10" s="25" customFormat="1" ht="37.5" customHeight="1" x14ac:dyDescent="0.2">
      <c r="A757" s="73" t="s">
        <v>1820</v>
      </c>
      <c r="B757" s="73" t="s">
        <v>1777</v>
      </c>
      <c r="C757" s="73" t="s">
        <v>105</v>
      </c>
      <c r="D757" s="73" t="s">
        <v>1821</v>
      </c>
      <c r="E757" s="73"/>
      <c r="F757" s="74" t="s">
        <v>47</v>
      </c>
      <c r="G757" s="75">
        <v>4.21</v>
      </c>
      <c r="H757" s="76">
        <v>337.03</v>
      </c>
      <c r="I757" s="76">
        <f t="shared" si="169"/>
        <v>337.03</v>
      </c>
      <c r="J757" s="76">
        <f t="shared" si="173"/>
        <v>1418.8962999999999</v>
      </c>
    </row>
    <row r="758" spans="1:10" s="25" customFormat="1" ht="52.5" customHeight="1" x14ac:dyDescent="0.2">
      <c r="A758" s="73" t="s">
        <v>1822</v>
      </c>
      <c r="B758" s="73" t="s">
        <v>1032</v>
      </c>
      <c r="C758" s="73" t="s">
        <v>105</v>
      </c>
      <c r="D758" s="73" t="s">
        <v>1823</v>
      </c>
      <c r="E758" s="73"/>
      <c r="F758" s="74" t="s">
        <v>7</v>
      </c>
      <c r="G758" s="75">
        <v>8.75</v>
      </c>
      <c r="H758" s="76">
        <v>13.95</v>
      </c>
      <c r="I758" s="76">
        <f t="shared" si="169"/>
        <v>13.95</v>
      </c>
      <c r="J758" s="76">
        <f t="shared" si="173"/>
        <v>122.0625</v>
      </c>
    </row>
    <row r="759" spans="1:10" s="25" customFormat="1" ht="52.5" customHeight="1" x14ac:dyDescent="0.2">
      <c r="A759" s="73" t="s">
        <v>1824</v>
      </c>
      <c r="B759" s="73" t="s">
        <v>1691</v>
      </c>
      <c r="C759" s="73" t="s">
        <v>105</v>
      </c>
      <c r="D759" s="73" t="s">
        <v>1825</v>
      </c>
      <c r="E759" s="73"/>
      <c r="F759" s="74" t="s">
        <v>7</v>
      </c>
      <c r="G759" s="75">
        <v>74.39</v>
      </c>
      <c r="H759" s="76">
        <v>10.47</v>
      </c>
      <c r="I759" s="76">
        <f t="shared" si="169"/>
        <v>10.47</v>
      </c>
      <c r="J759" s="76">
        <f t="shared" si="173"/>
        <v>778.86330000000009</v>
      </c>
    </row>
    <row r="760" spans="1:10" s="25" customFormat="1" ht="15" customHeight="1" x14ac:dyDescent="0.2">
      <c r="A760" s="73" t="s">
        <v>1826</v>
      </c>
      <c r="B760" s="73" t="s">
        <v>235</v>
      </c>
      <c r="C760" s="73" t="s">
        <v>105</v>
      </c>
      <c r="D760" s="73" t="s">
        <v>793</v>
      </c>
      <c r="E760" s="73"/>
      <c r="F760" s="74" t="s">
        <v>47</v>
      </c>
      <c r="G760" s="75">
        <v>15.73</v>
      </c>
      <c r="H760" s="76">
        <v>28.83</v>
      </c>
      <c r="I760" s="76">
        <f t="shared" si="169"/>
        <v>28.83</v>
      </c>
      <c r="J760" s="76">
        <f t="shared" si="173"/>
        <v>453.49590000000001</v>
      </c>
    </row>
    <row r="761" spans="1:10" s="25" customFormat="1" ht="45" customHeight="1" x14ac:dyDescent="0.2">
      <c r="A761" s="73" t="s">
        <v>1827</v>
      </c>
      <c r="B761" s="73" t="s">
        <v>1828</v>
      </c>
      <c r="C761" s="73" t="s">
        <v>123</v>
      </c>
      <c r="D761" s="73" t="s">
        <v>1829</v>
      </c>
      <c r="E761" s="73"/>
      <c r="F761" s="74" t="s">
        <v>67</v>
      </c>
      <c r="G761" s="75">
        <v>4</v>
      </c>
      <c r="H761" s="76">
        <v>569.89</v>
      </c>
      <c r="I761" s="76">
        <f t="shared" si="169"/>
        <v>569.89</v>
      </c>
      <c r="J761" s="76">
        <f t="shared" si="173"/>
        <v>2279.56</v>
      </c>
    </row>
    <row r="762" spans="1:10" s="25" customFormat="1" ht="60" customHeight="1" x14ac:dyDescent="0.2">
      <c r="A762" s="73" t="s">
        <v>1830</v>
      </c>
      <c r="B762" s="73" t="s">
        <v>1831</v>
      </c>
      <c r="C762" s="73" t="s">
        <v>123</v>
      </c>
      <c r="D762" s="73" t="s">
        <v>1832</v>
      </c>
      <c r="E762" s="73"/>
      <c r="F762" s="74" t="s">
        <v>67</v>
      </c>
      <c r="G762" s="75">
        <v>5</v>
      </c>
      <c r="H762" s="76">
        <v>692.35</v>
      </c>
      <c r="I762" s="76">
        <f t="shared" si="169"/>
        <v>692.35</v>
      </c>
      <c r="J762" s="76">
        <f t="shared" si="173"/>
        <v>3461.75</v>
      </c>
    </row>
    <row r="763" spans="1:10" s="25" customFormat="1" ht="60" customHeight="1" x14ac:dyDescent="0.2">
      <c r="A763" s="73" t="s">
        <v>1833</v>
      </c>
      <c r="B763" s="73" t="s">
        <v>1834</v>
      </c>
      <c r="C763" s="73" t="s">
        <v>123</v>
      </c>
      <c r="D763" s="73" t="s">
        <v>1835</v>
      </c>
      <c r="E763" s="73"/>
      <c r="F763" s="74" t="s">
        <v>67</v>
      </c>
      <c r="G763" s="75">
        <v>2</v>
      </c>
      <c r="H763" s="76">
        <v>661.69</v>
      </c>
      <c r="I763" s="76">
        <f t="shared" si="169"/>
        <v>661.69</v>
      </c>
      <c r="J763" s="76">
        <f t="shared" si="173"/>
        <v>1323.38</v>
      </c>
    </row>
    <row r="764" spans="1:10" s="25" customFormat="1" ht="15" customHeight="1" x14ac:dyDescent="0.2">
      <c r="A764" s="73" t="s">
        <v>1836</v>
      </c>
      <c r="B764" s="73" t="s">
        <v>1837</v>
      </c>
      <c r="C764" s="73" t="s">
        <v>114</v>
      </c>
      <c r="D764" s="73" t="s">
        <v>1838</v>
      </c>
      <c r="E764" s="73"/>
      <c r="F764" s="74" t="s">
        <v>67</v>
      </c>
      <c r="G764" s="75">
        <v>4</v>
      </c>
      <c r="H764" s="76">
        <v>47.98</v>
      </c>
      <c r="I764" s="76">
        <f t="shared" si="169"/>
        <v>47.98</v>
      </c>
      <c r="J764" s="76">
        <f t="shared" si="173"/>
        <v>191.92</v>
      </c>
    </row>
    <row r="765" spans="1:10" s="25" customFormat="1" ht="15" customHeight="1" x14ac:dyDescent="0.2">
      <c r="A765" s="73" t="s">
        <v>1839</v>
      </c>
      <c r="B765" s="73" t="s">
        <v>1840</v>
      </c>
      <c r="C765" s="73" t="s">
        <v>105</v>
      </c>
      <c r="D765" s="73" t="s">
        <v>1841</v>
      </c>
      <c r="E765" s="73"/>
      <c r="F765" s="74" t="s">
        <v>47</v>
      </c>
      <c r="G765" s="75">
        <v>0.34</v>
      </c>
      <c r="H765" s="76">
        <v>125.17</v>
      </c>
      <c r="I765" s="76">
        <f t="shared" si="169"/>
        <v>125.17</v>
      </c>
      <c r="J765" s="76">
        <f t="shared" si="173"/>
        <v>42.5578</v>
      </c>
    </row>
    <row r="766" spans="1:10" s="25" customFormat="1" ht="15" customHeight="1" x14ac:dyDescent="0.2">
      <c r="A766" s="73" t="s">
        <v>1842</v>
      </c>
      <c r="B766" s="73" t="s">
        <v>1843</v>
      </c>
      <c r="C766" s="73" t="s">
        <v>123</v>
      </c>
      <c r="D766" s="73" t="s">
        <v>1844</v>
      </c>
      <c r="E766" s="73"/>
      <c r="F766" s="74" t="s">
        <v>47</v>
      </c>
      <c r="G766" s="75">
        <v>0.67</v>
      </c>
      <c r="H766" s="76">
        <v>147.34</v>
      </c>
      <c r="I766" s="76">
        <f t="shared" si="169"/>
        <v>147.34</v>
      </c>
      <c r="J766" s="76">
        <f t="shared" si="173"/>
        <v>98.717800000000011</v>
      </c>
    </row>
    <row r="767" spans="1:10" s="25" customFormat="1" ht="37.5" customHeight="1" x14ac:dyDescent="0.2">
      <c r="A767" s="73" t="s">
        <v>1845</v>
      </c>
      <c r="B767" s="73" t="s">
        <v>1846</v>
      </c>
      <c r="C767" s="73" t="s">
        <v>123</v>
      </c>
      <c r="D767" s="73" t="s">
        <v>1847</v>
      </c>
      <c r="E767" s="73"/>
      <c r="F767" s="74" t="s">
        <v>10</v>
      </c>
      <c r="G767" s="75">
        <v>86.44</v>
      </c>
      <c r="H767" s="76">
        <v>116.22</v>
      </c>
      <c r="I767" s="76">
        <f t="shared" si="169"/>
        <v>116.22</v>
      </c>
      <c r="J767" s="76">
        <f t="shared" si="173"/>
        <v>10046.0568</v>
      </c>
    </row>
    <row r="768" spans="1:10" s="25" customFormat="1" ht="22.5" customHeight="1" x14ac:dyDescent="0.2">
      <c r="A768" s="73" t="s">
        <v>1848</v>
      </c>
      <c r="B768" s="73" t="s">
        <v>1849</v>
      </c>
      <c r="C768" s="73" t="s">
        <v>105</v>
      </c>
      <c r="D768" s="73" t="s">
        <v>1850</v>
      </c>
      <c r="E768" s="73"/>
      <c r="F768" s="74" t="s">
        <v>45</v>
      </c>
      <c r="G768" s="75">
        <v>40.74</v>
      </c>
      <c r="H768" s="76">
        <v>6.16</v>
      </c>
      <c r="I768" s="76">
        <f t="shared" si="169"/>
        <v>6.16</v>
      </c>
      <c r="J768" s="76">
        <f t="shared" si="173"/>
        <v>250.95840000000001</v>
      </c>
    </row>
    <row r="769" spans="1:10" s="25" customFormat="1" ht="45" customHeight="1" x14ac:dyDescent="0.2">
      <c r="A769" s="73" t="s">
        <v>1851</v>
      </c>
      <c r="B769" s="73" t="s">
        <v>1852</v>
      </c>
      <c r="C769" s="73" t="s">
        <v>1853</v>
      </c>
      <c r="D769" s="73" t="s">
        <v>1854</v>
      </c>
      <c r="E769" s="73"/>
      <c r="F769" s="74" t="s">
        <v>45</v>
      </c>
      <c r="G769" s="75">
        <v>61.03</v>
      </c>
      <c r="H769" s="76">
        <v>29.86</v>
      </c>
      <c r="I769" s="76">
        <f t="shared" si="169"/>
        <v>29.86</v>
      </c>
      <c r="J769" s="76">
        <f t="shared" si="173"/>
        <v>1822.3558</v>
      </c>
    </row>
    <row r="770" spans="1:10" s="25" customFormat="1" ht="37.5" customHeight="1" x14ac:dyDescent="0.2">
      <c r="A770" s="73" t="s">
        <v>1855</v>
      </c>
      <c r="B770" s="73" t="s">
        <v>1856</v>
      </c>
      <c r="C770" s="73" t="s">
        <v>123</v>
      </c>
      <c r="D770" s="73" t="s">
        <v>1857</v>
      </c>
      <c r="E770" s="73"/>
      <c r="F770" s="74" t="s">
        <v>10</v>
      </c>
      <c r="G770" s="75">
        <v>6.36</v>
      </c>
      <c r="H770" s="76">
        <v>15.7</v>
      </c>
      <c r="I770" s="76">
        <f t="shared" si="169"/>
        <v>15.7</v>
      </c>
      <c r="J770" s="76">
        <f t="shared" si="173"/>
        <v>99.852000000000004</v>
      </c>
    </row>
    <row r="771" spans="1:10" s="25" customFormat="1" ht="15" customHeight="1" x14ac:dyDescent="0.2">
      <c r="A771" s="73" t="s">
        <v>1858</v>
      </c>
      <c r="B771" s="73" t="s">
        <v>215</v>
      </c>
      <c r="C771" s="73" t="s">
        <v>105</v>
      </c>
      <c r="D771" s="73" t="s">
        <v>49</v>
      </c>
      <c r="E771" s="73"/>
      <c r="F771" s="74" t="s">
        <v>47</v>
      </c>
      <c r="G771" s="75">
        <v>74.75</v>
      </c>
      <c r="H771" s="76">
        <v>24.68</v>
      </c>
      <c r="I771" s="76">
        <f t="shared" si="169"/>
        <v>24.68</v>
      </c>
      <c r="J771" s="76">
        <f t="shared" si="173"/>
        <v>1844.83</v>
      </c>
    </row>
    <row r="772" spans="1:10" s="25" customFormat="1" ht="15" customHeight="1" x14ac:dyDescent="0.2">
      <c r="A772" s="73" t="s">
        <v>1859</v>
      </c>
      <c r="B772" s="73" t="s">
        <v>197</v>
      </c>
      <c r="C772" s="73" t="s">
        <v>105</v>
      </c>
      <c r="D772" s="73" t="s">
        <v>50</v>
      </c>
      <c r="E772" s="73"/>
      <c r="F772" s="74" t="s">
        <v>51</v>
      </c>
      <c r="G772" s="75">
        <v>747.5</v>
      </c>
      <c r="H772" s="76">
        <v>1.1200000000000001</v>
      </c>
      <c r="I772" s="76">
        <f t="shared" si="169"/>
        <v>1.1200000000000001</v>
      </c>
      <c r="J772" s="76">
        <f t="shared" si="173"/>
        <v>837.2</v>
      </c>
    </row>
    <row r="773" spans="1:10" s="25" customFormat="1" ht="15" customHeight="1" x14ac:dyDescent="0.2">
      <c r="A773" s="22" t="s">
        <v>1860</v>
      </c>
      <c r="B773" s="22"/>
      <c r="C773" s="22"/>
      <c r="D773" s="22" t="s">
        <v>1861</v>
      </c>
      <c r="E773" s="22"/>
      <c r="F773" s="22"/>
      <c r="G773" s="23"/>
      <c r="H773" s="24"/>
      <c r="I773" s="24"/>
      <c r="J773" s="68">
        <f>J774+J801+J816+J823+J860</f>
        <v>105955.746</v>
      </c>
    </row>
    <row r="774" spans="1:10" s="25" customFormat="1" ht="15" customHeight="1" x14ac:dyDescent="0.2">
      <c r="A774" s="22" t="s">
        <v>1862</v>
      </c>
      <c r="B774" s="22"/>
      <c r="C774" s="22"/>
      <c r="D774" s="22" t="s">
        <v>1863</v>
      </c>
      <c r="E774" s="22"/>
      <c r="F774" s="22"/>
      <c r="G774" s="23"/>
      <c r="H774" s="24"/>
      <c r="I774" s="24"/>
      <c r="J774" s="24">
        <f>SUM(J775:J800)</f>
        <v>15147.986000000003</v>
      </c>
    </row>
    <row r="775" spans="1:10" s="25" customFormat="1" ht="30" customHeight="1" x14ac:dyDescent="0.2">
      <c r="A775" s="73" t="s">
        <v>1864</v>
      </c>
      <c r="B775" s="73" t="s">
        <v>1865</v>
      </c>
      <c r="C775" s="73" t="s">
        <v>123</v>
      </c>
      <c r="D775" s="73" t="s">
        <v>1866</v>
      </c>
      <c r="E775" s="73"/>
      <c r="F775" s="74" t="s">
        <v>1</v>
      </c>
      <c r="G775" s="75">
        <v>1</v>
      </c>
      <c r="H775" s="76">
        <v>28.43</v>
      </c>
      <c r="I775" s="76">
        <f t="shared" ref="I775:I838" si="174">H775*$J$7</f>
        <v>28.43</v>
      </c>
      <c r="J775" s="76">
        <f t="shared" ref="J775" si="175">G775*I775</f>
        <v>28.43</v>
      </c>
    </row>
    <row r="776" spans="1:10" s="25" customFormat="1" ht="15" customHeight="1" x14ac:dyDescent="0.2">
      <c r="A776" s="73" t="s">
        <v>1867</v>
      </c>
      <c r="B776" s="73" t="s">
        <v>1868</v>
      </c>
      <c r="C776" s="73" t="s">
        <v>114</v>
      </c>
      <c r="D776" s="73" t="s">
        <v>1869</v>
      </c>
      <c r="E776" s="73"/>
      <c r="F776" s="74" t="s">
        <v>67</v>
      </c>
      <c r="G776" s="75">
        <v>1</v>
      </c>
      <c r="H776" s="76">
        <v>40.68</v>
      </c>
      <c r="I776" s="76">
        <f t="shared" si="174"/>
        <v>40.68</v>
      </c>
      <c r="J776" s="76">
        <f t="shared" ref="J776:J800" si="176">G776*I776</f>
        <v>40.68</v>
      </c>
    </row>
    <row r="777" spans="1:10" s="25" customFormat="1" ht="30" customHeight="1" x14ac:dyDescent="0.2">
      <c r="A777" s="73" t="s">
        <v>1870</v>
      </c>
      <c r="B777" s="73" t="s">
        <v>1871</v>
      </c>
      <c r="C777" s="73" t="s">
        <v>123</v>
      </c>
      <c r="D777" s="73" t="s">
        <v>1872</v>
      </c>
      <c r="E777" s="73"/>
      <c r="F777" s="74" t="s">
        <v>10</v>
      </c>
      <c r="G777" s="75">
        <v>5.5</v>
      </c>
      <c r="H777" s="76">
        <v>50.7</v>
      </c>
      <c r="I777" s="76">
        <f t="shared" si="174"/>
        <v>50.7</v>
      </c>
      <c r="J777" s="76">
        <f t="shared" si="176"/>
        <v>278.85000000000002</v>
      </c>
    </row>
    <row r="778" spans="1:10" s="25" customFormat="1" ht="15" customHeight="1" x14ac:dyDescent="0.2">
      <c r="A778" s="73" t="s">
        <v>1873</v>
      </c>
      <c r="B778" s="73" t="s">
        <v>1874</v>
      </c>
      <c r="C778" s="73" t="s">
        <v>114</v>
      </c>
      <c r="D778" s="73" t="s">
        <v>1875</v>
      </c>
      <c r="E778" s="73"/>
      <c r="F778" s="74" t="s">
        <v>67</v>
      </c>
      <c r="G778" s="75">
        <v>1</v>
      </c>
      <c r="H778" s="76">
        <v>87.13</v>
      </c>
      <c r="I778" s="76">
        <f t="shared" si="174"/>
        <v>87.13</v>
      </c>
      <c r="J778" s="76">
        <f t="shared" si="176"/>
        <v>87.13</v>
      </c>
    </row>
    <row r="779" spans="1:10" s="25" customFormat="1" ht="30" customHeight="1" x14ac:dyDescent="0.2">
      <c r="A779" s="73" t="s">
        <v>1876</v>
      </c>
      <c r="B779" s="73" t="s">
        <v>1130</v>
      </c>
      <c r="C779" s="73" t="s">
        <v>123</v>
      </c>
      <c r="D779" s="73" t="s">
        <v>1131</v>
      </c>
      <c r="E779" s="73"/>
      <c r="F779" s="74" t="s">
        <v>67</v>
      </c>
      <c r="G779" s="75">
        <v>1</v>
      </c>
      <c r="H779" s="76">
        <v>177.06</v>
      </c>
      <c r="I779" s="76">
        <f t="shared" si="174"/>
        <v>177.06</v>
      </c>
      <c r="J779" s="76">
        <f t="shared" si="176"/>
        <v>177.06</v>
      </c>
    </row>
    <row r="780" spans="1:10" s="25" customFormat="1" ht="30" customHeight="1" x14ac:dyDescent="0.2">
      <c r="A780" s="73" t="s">
        <v>1877</v>
      </c>
      <c r="B780" s="73" t="s">
        <v>1878</v>
      </c>
      <c r="C780" s="73" t="s">
        <v>123</v>
      </c>
      <c r="D780" s="73" t="s">
        <v>1879</v>
      </c>
      <c r="E780" s="73"/>
      <c r="F780" s="74" t="s">
        <v>67</v>
      </c>
      <c r="G780" s="75">
        <v>1</v>
      </c>
      <c r="H780" s="76">
        <v>360.13</v>
      </c>
      <c r="I780" s="76">
        <f t="shared" si="174"/>
        <v>360.13</v>
      </c>
      <c r="J780" s="76">
        <f t="shared" si="176"/>
        <v>360.13</v>
      </c>
    </row>
    <row r="781" spans="1:10" s="25" customFormat="1" ht="30" customHeight="1" x14ac:dyDescent="0.2">
      <c r="A781" s="73" t="s">
        <v>1880</v>
      </c>
      <c r="B781" s="73" t="s">
        <v>1881</v>
      </c>
      <c r="C781" s="73" t="s">
        <v>123</v>
      </c>
      <c r="D781" s="73" t="s">
        <v>1882</v>
      </c>
      <c r="E781" s="73"/>
      <c r="F781" s="74" t="s">
        <v>67</v>
      </c>
      <c r="G781" s="75">
        <v>1</v>
      </c>
      <c r="H781" s="76">
        <v>352.93</v>
      </c>
      <c r="I781" s="76">
        <f t="shared" si="174"/>
        <v>352.93</v>
      </c>
      <c r="J781" s="76">
        <f t="shared" si="176"/>
        <v>352.93</v>
      </c>
    </row>
    <row r="782" spans="1:10" s="25" customFormat="1" ht="22.5" customHeight="1" x14ac:dyDescent="0.2">
      <c r="A782" s="73" t="s">
        <v>1883</v>
      </c>
      <c r="B782" s="73" t="s">
        <v>1884</v>
      </c>
      <c r="C782" s="73" t="s">
        <v>105</v>
      </c>
      <c r="D782" s="73" t="s">
        <v>1885</v>
      </c>
      <c r="E782" s="73"/>
      <c r="F782" s="74" t="s">
        <v>1</v>
      </c>
      <c r="G782" s="75">
        <v>1</v>
      </c>
      <c r="H782" s="76">
        <v>606.12</v>
      </c>
      <c r="I782" s="76">
        <f t="shared" si="174"/>
        <v>606.12</v>
      </c>
      <c r="J782" s="76">
        <f t="shared" si="176"/>
        <v>606.12</v>
      </c>
    </row>
    <row r="783" spans="1:10" s="25" customFormat="1" ht="15" customHeight="1" x14ac:dyDescent="0.2">
      <c r="A783" s="73" t="s">
        <v>1886</v>
      </c>
      <c r="B783" s="73" t="s">
        <v>791</v>
      </c>
      <c r="C783" s="73" t="s">
        <v>105</v>
      </c>
      <c r="D783" s="73" t="s">
        <v>66</v>
      </c>
      <c r="E783" s="73"/>
      <c r="F783" s="74" t="s">
        <v>47</v>
      </c>
      <c r="G783" s="75">
        <v>11.3</v>
      </c>
      <c r="H783" s="76">
        <v>68.95</v>
      </c>
      <c r="I783" s="76">
        <f t="shared" si="174"/>
        <v>68.95</v>
      </c>
      <c r="J783" s="76">
        <f t="shared" si="176"/>
        <v>779.1350000000001</v>
      </c>
    </row>
    <row r="784" spans="1:10" s="25" customFormat="1" ht="15" customHeight="1" x14ac:dyDescent="0.2">
      <c r="A784" s="73" t="s">
        <v>1887</v>
      </c>
      <c r="B784" s="73" t="s">
        <v>238</v>
      </c>
      <c r="C784" s="73" t="s">
        <v>105</v>
      </c>
      <c r="D784" s="73" t="s">
        <v>52</v>
      </c>
      <c r="E784" s="73"/>
      <c r="F784" s="74" t="s">
        <v>47</v>
      </c>
      <c r="G784" s="75">
        <v>2.2999999999999998</v>
      </c>
      <c r="H784" s="76">
        <v>81.47</v>
      </c>
      <c r="I784" s="76">
        <f t="shared" si="174"/>
        <v>81.47</v>
      </c>
      <c r="J784" s="76">
        <f t="shared" si="176"/>
        <v>187.38099999999997</v>
      </c>
    </row>
    <row r="785" spans="1:10" s="25" customFormat="1" ht="15" customHeight="1" x14ac:dyDescent="0.2">
      <c r="A785" s="73" t="s">
        <v>1888</v>
      </c>
      <c r="B785" s="73" t="s">
        <v>235</v>
      </c>
      <c r="C785" s="73" t="s">
        <v>105</v>
      </c>
      <c r="D785" s="73" t="s">
        <v>793</v>
      </c>
      <c r="E785" s="73"/>
      <c r="F785" s="74" t="s">
        <v>47</v>
      </c>
      <c r="G785" s="75">
        <v>9</v>
      </c>
      <c r="H785" s="76">
        <v>28.83</v>
      </c>
      <c r="I785" s="76">
        <f t="shared" si="174"/>
        <v>28.83</v>
      </c>
      <c r="J785" s="76">
        <f t="shared" si="176"/>
        <v>259.46999999999997</v>
      </c>
    </row>
    <row r="786" spans="1:10" s="25" customFormat="1" ht="22.5" customHeight="1" x14ac:dyDescent="0.2">
      <c r="A786" s="73" t="s">
        <v>1889</v>
      </c>
      <c r="B786" s="73" t="s">
        <v>1890</v>
      </c>
      <c r="C786" s="73" t="s">
        <v>123</v>
      </c>
      <c r="D786" s="73" t="s">
        <v>1891</v>
      </c>
      <c r="E786" s="73"/>
      <c r="F786" s="74" t="s">
        <v>10</v>
      </c>
      <c r="G786" s="75">
        <v>18.100000000000001</v>
      </c>
      <c r="H786" s="76">
        <v>11.67</v>
      </c>
      <c r="I786" s="76">
        <f t="shared" si="174"/>
        <v>11.67</v>
      </c>
      <c r="J786" s="76">
        <f t="shared" si="176"/>
        <v>211.227</v>
      </c>
    </row>
    <row r="787" spans="1:10" s="25" customFormat="1" ht="22.5" customHeight="1" x14ac:dyDescent="0.2">
      <c r="A787" s="73" t="s">
        <v>1892</v>
      </c>
      <c r="B787" s="73" t="s">
        <v>1893</v>
      </c>
      <c r="C787" s="73" t="s">
        <v>123</v>
      </c>
      <c r="D787" s="73" t="s">
        <v>1894</v>
      </c>
      <c r="E787" s="73"/>
      <c r="F787" s="74" t="s">
        <v>10</v>
      </c>
      <c r="G787" s="75">
        <v>46.7</v>
      </c>
      <c r="H787" s="76">
        <v>26.72</v>
      </c>
      <c r="I787" s="76">
        <f t="shared" si="174"/>
        <v>26.72</v>
      </c>
      <c r="J787" s="76">
        <f t="shared" si="176"/>
        <v>1247.8240000000001</v>
      </c>
    </row>
    <row r="788" spans="1:10" s="25" customFormat="1" ht="30" customHeight="1" x14ac:dyDescent="0.2">
      <c r="A788" s="73" t="s">
        <v>1895</v>
      </c>
      <c r="B788" s="73" t="s">
        <v>1896</v>
      </c>
      <c r="C788" s="73" t="s">
        <v>105</v>
      </c>
      <c r="D788" s="73" t="s">
        <v>1897</v>
      </c>
      <c r="E788" s="73"/>
      <c r="F788" s="74" t="s">
        <v>1</v>
      </c>
      <c r="G788" s="75">
        <v>3</v>
      </c>
      <c r="H788" s="76">
        <v>16.03</v>
      </c>
      <c r="I788" s="76">
        <f t="shared" si="174"/>
        <v>16.03</v>
      </c>
      <c r="J788" s="76">
        <f t="shared" si="176"/>
        <v>48.09</v>
      </c>
    </row>
    <row r="789" spans="1:10" s="25" customFormat="1" ht="22.5" customHeight="1" x14ac:dyDescent="0.2">
      <c r="A789" s="73" t="s">
        <v>1898</v>
      </c>
      <c r="B789" s="73" t="s">
        <v>1899</v>
      </c>
      <c r="C789" s="73" t="s">
        <v>105</v>
      </c>
      <c r="D789" s="73" t="s">
        <v>1900</v>
      </c>
      <c r="E789" s="73"/>
      <c r="F789" s="74" t="s">
        <v>1</v>
      </c>
      <c r="G789" s="75">
        <v>4</v>
      </c>
      <c r="H789" s="76">
        <v>42.38</v>
      </c>
      <c r="I789" s="76">
        <f t="shared" si="174"/>
        <v>42.38</v>
      </c>
      <c r="J789" s="76">
        <f t="shared" si="176"/>
        <v>169.52</v>
      </c>
    </row>
    <row r="790" spans="1:10" s="25" customFormat="1" ht="15" customHeight="1" x14ac:dyDescent="0.2">
      <c r="A790" s="73" t="s">
        <v>1901</v>
      </c>
      <c r="B790" s="73" t="s">
        <v>1902</v>
      </c>
      <c r="C790" s="73" t="s">
        <v>114</v>
      </c>
      <c r="D790" s="73" t="s">
        <v>1903</v>
      </c>
      <c r="E790" s="73"/>
      <c r="F790" s="74" t="s">
        <v>67</v>
      </c>
      <c r="G790" s="75">
        <v>1</v>
      </c>
      <c r="H790" s="76">
        <v>774.26</v>
      </c>
      <c r="I790" s="76">
        <f t="shared" si="174"/>
        <v>774.26</v>
      </c>
      <c r="J790" s="76">
        <f t="shared" si="176"/>
        <v>774.26</v>
      </c>
    </row>
    <row r="791" spans="1:10" s="25" customFormat="1" ht="30" customHeight="1" x14ac:dyDescent="0.2">
      <c r="A791" s="73" t="s">
        <v>1904</v>
      </c>
      <c r="B791" s="73" t="s">
        <v>1905</v>
      </c>
      <c r="C791" s="73" t="s">
        <v>123</v>
      </c>
      <c r="D791" s="73" t="s">
        <v>1906</v>
      </c>
      <c r="E791" s="73"/>
      <c r="F791" s="74" t="s">
        <v>10</v>
      </c>
      <c r="G791" s="75">
        <v>65.599999999999994</v>
      </c>
      <c r="H791" s="76">
        <v>98.34</v>
      </c>
      <c r="I791" s="76">
        <f t="shared" si="174"/>
        <v>98.34</v>
      </c>
      <c r="J791" s="76">
        <f t="shared" si="176"/>
        <v>6451.1039999999994</v>
      </c>
    </row>
    <row r="792" spans="1:10" s="25" customFormat="1" ht="30" customHeight="1" x14ac:dyDescent="0.2">
      <c r="A792" s="73" t="s">
        <v>1907</v>
      </c>
      <c r="B792" s="73" t="s">
        <v>1908</v>
      </c>
      <c r="C792" s="73" t="s">
        <v>105</v>
      </c>
      <c r="D792" s="73" t="s">
        <v>1909</v>
      </c>
      <c r="E792" s="73"/>
      <c r="F792" s="74" t="s">
        <v>10</v>
      </c>
      <c r="G792" s="75">
        <v>79.5</v>
      </c>
      <c r="H792" s="76">
        <v>13.33</v>
      </c>
      <c r="I792" s="76">
        <f t="shared" si="174"/>
        <v>13.33</v>
      </c>
      <c r="J792" s="76">
        <f t="shared" si="176"/>
        <v>1059.7349999999999</v>
      </c>
    </row>
    <row r="793" spans="1:10" s="25" customFormat="1" ht="15" customHeight="1" x14ac:dyDescent="0.2">
      <c r="A793" s="73" t="s">
        <v>1910</v>
      </c>
      <c r="B793" s="73" t="s">
        <v>1911</v>
      </c>
      <c r="C793" s="73" t="s">
        <v>105</v>
      </c>
      <c r="D793" s="73" t="s">
        <v>1912</v>
      </c>
      <c r="E793" s="73"/>
      <c r="F793" s="74" t="s">
        <v>1</v>
      </c>
      <c r="G793" s="75">
        <v>37</v>
      </c>
      <c r="H793" s="76">
        <v>7.39</v>
      </c>
      <c r="I793" s="76">
        <f t="shared" si="174"/>
        <v>7.39</v>
      </c>
      <c r="J793" s="76">
        <f t="shared" si="176"/>
        <v>273.43</v>
      </c>
    </row>
    <row r="794" spans="1:10" s="25" customFormat="1" ht="30" customHeight="1" x14ac:dyDescent="0.2">
      <c r="A794" s="73" t="s">
        <v>1913</v>
      </c>
      <c r="B794" s="73" t="s">
        <v>1914</v>
      </c>
      <c r="C794" s="73" t="s">
        <v>105</v>
      </c>
      <c r="D794" s="73" t="s">
        <v>1915</v>
      </c>
      <c r="E794" s="73"/>
      <c r="F794" s="74" t="s">
        <v>1</v>
      </c>
      <c r="G794" s="75">
        <v>37</v>
      </c>
      <c r="H794" s="76">
        <v>13.02</v>
      </c>
      <c r="I794" s="76">
        <f t="shared" si="174"/>
        <v>13.02</v>
      </c>
      <c r="J794" s="76">
        <f t="shared" si="176"/>
        <v>481.74</v>
      </c>
    </row>
    <row r="795" spans="1:10" s="25" customFormat="1" ht="30" customHeight="1" x14ac:dyDescent="0.2">
      <c r="A795" s="73" t="s">
        <v>1916</v>
      </c>
      <c r="B795" s="73" t="s">
        <v>1917</v>
      </c>
      <c r="C795" s="73" t="s">
        <v>105</v>
      </c>
      <c r="D795" s="73" t="s">
        <v>1918</v>
      </c>
      <c r="E795" s="73"/>
      <c r="F795" s="74" t="s">
        <v>10</v>
      </c>
      <c r="G795" s="75">
        <v>33.4</v>
      </c>
      <c r="H795" s="76">
        <v>13.55</v>
      </c>
      <c r="I795" s="76">
        <f t="shared" si="174"/>
        <v>13.55</v>
      </c>
      <c r="J795" s="76">
        <f t="shared" si="176"/>
        <v>452.57</v>
      </c>
    </row>
    <row r="796" spans="1:10" s="25" customFormat="1" ht="22.5" customHeight="1" x14ac:dyDescent="0.2">
      <c r="A796" s="73" t="s">
        <v>1919</v>
      </c>
      <c r="B796" s="73" t="s">
        <v>1920</v>
      </c>
      <c r="C796" s="73" t="s">
        <v>105</v>
      </c>
      <c r="D796" s="73" t="s">
        <v>1921</v>
      </c>
      <c r="E796" s="73"/>
      <c r="F796" s="74" t="s">
        <v>10</v>
      </c>
      <c r="G796" s="75">
        <v>10</v>
      </c>
      <c r="H796" s="76">
        <v>29.1</v>
      </c>
      <c r="I796" s="76">
        <f t="shared" si="174"/>
        <v>29.1</v>
      </c>
      <c r="J796" s="76">
        <f t="shared" si="176"/>
        <v>291</v>
      </c>
    </row>
    <row r="797" spans="1:10" s="25" customFormat="1" ht="30" customHeight="1" x14ac:dyDescent="0.2">
      <c r="A797" s="73" t="s">
        <v>1922</v>
      </c>
      <c r="B797" s="73" t="s">
        <v>1871</v>
      </c>
      <c r="C797" s="73" t="s">
        <v>123</v>
      </c>
      <c r="D797" s="73" t="s">
        <v>1923</v>
      </c>
      <c r="E797" s="73"/>
      <c r="F797" s="74" t="s">
        <v>10</v>
      </c>
      <c r="G797" s="75">
        <v>3</v>
      </c>
      <c r="H797" s="76">
        <v>50.7</v>
      </c>
      <c r="I797" s="76">
        <f t="shared" si="174"/>
        <v>50.7</v>
      </c>
      <c r="J797" s="76">
        <f t="shared" si="176"/>
        <v>152.10000000000002</v>
      </c>
    </row>
    <row r="798" spans="1:10" s="25" customFormat="1" ht="15" customHeight="1" x14ac:dyDescent="0.2">
      <c r="A798" s="73" t="s">
        <v>1924</v>
      </c>
      <c r="B798" s="73" t="s">
        <v>1208</v>
      </c>
      <c r="C798" s="73" t="s">
        <v>123</v>
      </c>
      <c r="D798" s="73" t="s">
        <v>1209</v>
      </c>
      <c r="E798" s="73"/>
      <c r="F798" s="74" t="s">
        <v>1</v>
      </c>
      <c r="G798" s="75">
        <v>2</v>
      </c>
      <c r="H798" s="76">
        <v>13.02</v>
      </c>
      <c r="I798" s="76">
        <f t="shared" si="174"/>
        <v>13.02</v>
      </c>
      <c r="J798" s="76">
        <f t="shared" si="176"/>
        <v>26.04</v>
      </c>
    </row>
    <row r="799" spans="1:10" s="25" customFormat="1" ht="15" customHeight="1" x14ac:dyDescent="0.2">
      <c r="A799" s="73" t="s">
        <v>1925</v>
      </c>
      <c r="B799" s="73" t="s">
        <v>1223</v>
      </c>
      <c r="C799" s="73" t="s">
        <v>114</v>
      </c>
      <c r="D799" s="73" t="s">
        <v>1224</v>
      </c>
      <c r="E799" s="73"/>
      <c r="F799" s="74" t="s">
        <v>67</v>
      </c>
      <c r="G799" s="75">
        <v>108</v>
      </c>
      <c r="H799" s="76">
        <v>2.46</v>
      </c>
      <c r="I799" s="76">
        <f t="shared" si="174"/>
        <v>2.46</v>
      </c>
      <c r="J799" s="76">
        <f t="shared" si="176"/>
        <v>265.68</v>
      </c>
    </row>
    <row r="800" spans="1:10" s="25" customFormat="1" ht="15" customHeight="1" x14ac:dyDescent="0.2">
      <c r="A800" s="73" t="s">
        <v>1926</v>
      </c>
      <c r="B800" s="73" t="s">
        <v>1927</v>
      </c>
      <c r="C800" s="73" t="s">
        <v>114</v>
      </c>
      <c r="D800" s="73" t="s">
        <v>1928</v>
      </c>
      <c r="E800" s="73"/>
      <c r="F800" s="74" t="s">
        <v>67</v>
      </c>
      <c r="G800" s="75">
        <v>11</v>
      </c>
      <c r="H800" s="76">
        <v>7.85</v>
      </c>
      <c r="I800" s="76">
        <f t="shared" si="174"/>
        <v>7.85</v>
      </c>
      <c r="J800" s="76">
        <f t="shared" si="176"/>
        <v>86.35</v>
      </c>
    </row>
    <row r="801" spans="1:10" s="25" customFormat="1" ht="15" customHeight="1" x14ac:dyDescent="0.2">
      <c r="A801" s="22" t="s">
        <v>1929</v>
      </c>
      <c r="B801" s="22"/>
      <c r="C801" s="22"/>
      <c r="D801" s="22" t="s">
        <v>1930</v>
      </c>
      <c r="E801" s="22"/>
      <c r="F801" s="22"/>
      <c r="G801" s="23"/>
      <c r="H801" s="24"/>
      <c r="I801" s="24"/>
      <c r="J801" s="24">
        <f>SUM(J802:J815)</f>
        <v>63178.299999999988</v>
      </c>
    </row>
    <row r="802" spans="1:10" s="25" customFormat="1" ht="15" customHeight="1" x14ac:dyDescent="0.2">
      <c r="A802" s="73" t="s">
        <v>1931</v>
      </c>
      <c r="B802" s="73" t="s">
        <v>1932</v>
      </c>
      <c r="C802" s="73" t="s">
        <v>114</v>
      </c>
      <c r="D802" s="73" t="s">
        <v>1933</v>
      </c>
      <c r="E802" s="73"/>
      <c r="F802" s="74" t="s">
        <v>53</v>
      </c>
      <c r="G802" s="75">
        <v>4588</v>
      </c>
      <c r="H802" s="76">
        <v>9.6300000000000008</v>
      </c>
      <c r="I802" s="76">
        <f t="shared" si="174"/>
        <v>9.6300000000000008</v>
      </c>
      <c r="J802" s="76">
        <f t="shared" ref="J802" si="177">G802*I802</f>
        <v>44182.44</v>
      </c>
    </row>
    <row r="803" spans="1:10" s="25" customFormat="1" ht="30" customHeight="1" x14ac:dyDescent="0.2">
      <c r="A803" s="73" t="s">
        <v>1934</v>
      </c>
      <c r="B803" s="73" t="s">
        <v>1935</v>
      </c>
      <c r="C803" s="73" t="s">
        <v>123</v>
      </c>
      <c r="D803" s="73" t="s">
        <v>1936</v>
      </c>
      <c r="E803" s="73"/>
      <c r="F803" s="74" t="s">
        <v>1</v>
      </c>
      <c r="G803" s="75">
        <v>142</v>
      </c>
      <c r="H803" s="76">
        <v>4.5199999999999996</v>
      </c>
      <c r="I803" s="76">
        <f t="shared" si="174"/>
        <v>4.5199999999999996</v>
      </c>
      <c r="J803" s="76">
        <f t="shared" ref="J803:J815" si="178">G803*I803</f>
        <v>641.83999999999992</v>
      </c>
    </row>
    <row r="804" spans="1:10" s="25" customFormat="1" ht="15" customHeight="1" x14ac:dyDescent="0.2">
      <c r="A804" s="73" t="s">
        <v>1937</v>
      </c>
      <c r="B804" s="73" t="s">
        <v>1938</v>
      </c>
      <c r="C804" s="73" t="s">
        <v>114</v>
      </c>
      <c r="D804" s="73" t="s">
        <v>1939</v>
      </c>
      <c r="E804" s="73"/>
      <c r="F804" s="74" t="s">
        <v>67</v>
      </c>
      <c r="G804" s="75">
        <v>142</v>
      </c>
      <c r="H804" s="76">
        <v>22.77</v>
      </c>
      <c r="I804" s="76">
        <f t="shared" si="174"/>
        <v>22.77</v>
      </c>
      <c r="J804" s="76">
        <f t="shared" si="178"/>
        <v>3233.34</v>
      </c>
    </row>
    <row r="805" spans="1:10" s="25" customFormat="1" ht="15" customHeight="1" x14ac:dyDescent="0.2">
      <c r="A805" s="73" t="s">
        <v>1940</v>
      </c>
      <c r="B805" s="73" t="s">
        <v>1941</v>
      </c>
      <c r="C805" s="73" t="s">
        <v>114</v>
      </c>
      <c r="D805" s="73" t="s">
        <v>1942</v>
      </c>
      <c r="E805" s="73"/>
      <c r="F805" s="74" t="s">
        <v>67</v>
      </c>
      <c r="G805" s="75">
        <v>183</v>
      </c>
      <c r="H805" s="76">
        <v>9.58</v>
      </c>
      <c r="I805" s="76">
        <f t="shared" si="174"/>
        <v>9.58</v>
      </c>
      <c r="J805" s="76">
        <f t="shared" si="178"/>
        <v>1753.14</v>
      </c>
    </row>
    <row r="806" spans="1:10" s="25" customFormat="1" ht="22.5" customHeight="1" x14ac:dyDescent="0.2">
      <c r="A806" s="73" t="s">
        <v>1943</v>
      </c>
      <c r="B806" s="73" t="s">
        <v>1944</v>
      </c>
      <c r="C806" s="73" t="s">
        <v>114</v>
      </c>
      <c r="D806" s="73" t="s">
        <v>1945</v>
      </c>
      <c r="E806" s="73"/>
      <c r="F806" s="74" t="s">
        <v>67</v>
      </c>
      <c r="G806" s="75">
        <v>16</v>
      </c>
      <c r="H806" s="76">
        <v>83.16</v>
      </c>
      <c r="I806" s="76">
        <f t="shared" si="174"/>
        <v>83.16</v>
      </c>
      <c r="J806" s="76">
        <f t="shared" si="178"/>
        <v>1330.56</v>
      </c>
    </row>
    <row r="807" spans="1:10" s="25" customFormat="1" ht="15" customHeight="1" x14ac:dyDescent="0.2">
      <c r="A807" s="73" t="s">
        <v>1946</v>
      </c>
      <c r="B807" s="73" t="s">
        <v>1947</v>
      </c>
      <c r="C807" s="73" t="s">
        <v>114</v>
      </c>
      <c r="D807" s="73" t="s">
        <v>1948</v>
      </c>
      <c r="E807" s="73"/>
      <c r="F807" s="74" t="s">
        <v>67</v>
      </c>
      <c r="G807" s="75">
        <v>3</v>
      </c>
      <c r="H807" s="76">
        <v>66.650000000000006</v>
      </c>
      <c r="I807" s="76">
        <f t="shared" si="174"/>
        <v>66.650000000000006</v>
      </c>
      <c r="J807" s="76">
        <f t="shared" si="178"/>
        <v>199.95000000000002</v>
      </c>
    </row>
    <row r="808" spans="1:10" s="25" customFormat="1" ht="15" customHeight="1" x14ac:dyDescent="0.2">
      <c r="A808" s="73" t="s">
        <v>1949</v>
      </c>
      <c r="B808" s="73" t="s">
        <v>1950</v>
      </c>
      <c r="C808" s="73" t="s">
        <v>114</v>
      </c>
      <c r="D808" s="73" t="s">
        <v>1951</v>
      </c>
      <c r="E808" s="73"/>
      <c r="F808" s="74" t="s">
        <v>67</v>
      </c>
      <c r="G808" s="75">
        <v>22</v>
      </c>
      <c r="H808" s="76">
        <v>62.75</v>
      </c>
      <c r="I808" s="76">
        <f t="shared" si="174"/>
        <v>62.75</v>
      </c>
      <c r="J808" s="76">
        <f t="shared" si="178"/>
        <v>1380.5</v>
      </c>
    </row>
    <row r="809" spans="1:10" s="25" customFormat="1" ht="37.5" customHeight="1" x14ac:dyDescent="0.2">
      <c r="A809" s="73" t="s">
        <v>1952</v>
      </c>
      <c r="B809" s="73" t="s">
        <v>1953</v>
      </c>
      <c r="C809" s="73" t="s">
        <v>1954</v>
      </c>
      <c r="D809" s="73" t="s">
        <v>1955</v>
      </c>
      <c r="E809" s="73"/>
      <c r="F809" s="74" t="s">
        <v>1</v>
      </c>
      <c r="G809" s="75">
        <v>183</v>
      </c>
      <c r="H809" s="76">
        <v>15.32</v>
      </c>
      <c r="I809" s="76">
        <f t="shared" si="174"/>
        <v>15.32</v>
      </c>
      <c r="J809" s="76">
        <f t="shared" si="178"/>
        <v>2803.56</v>
      </c>
    </row>
    <row r="810" spans="1:10" s="25" customFormat="1" ht="37.5" customHeight="1" x14ac:dyDescent="0.2">
      <c r="A810" s="73" t="s">
        <v>1956</v>
      </c>
      <c r="B810" s="73" t="s">
        <v>1957</v>
      </c>
      <c r="C810" s="73" t="s">
        <v>1954</v>
      </c>
      <c r="D810" s="73" t="s">
        <v>1958</v>
      </c>
      <c r="E810" s="73"/>
      <c r="F810" s="74" t="s">
        <v>1</v>
      </c>
      <c r="G810" s="75">
        <v>183</v>
      </c>
      <c r="H810" s="76">
        <v>20.65</v>
      </c>
      <c r="I810" s="76">
        <f t="shared" si="174"/>
        <v>20.65</v>
      </c>
      <c r="J810" s="76">
        <f t="shared" si="178"/>
        <v>3778.95</v>
      </c>
    </row>
    <row r="811" spans="1:10" s="25" customFormat="1" ht="15" customHeight="1" x14ac:dyDescent="0.2">
      <c r="A811" s="73" t="s">
        <v>1959</v>
      </c>
      <c r="B811" s="73" t="s">
        <v>1960</v>
      </c>
      <c r="C811" s="73" t="s">
        <v>123</v>
      </c>
      <c r="D811" s="73" t="s">
        <v>1961</v>
      </c>
      <c r="E811" s="73"/>
      <c r="F811" s="74" t="s">
        <v>1</v>
      </c>
      <c r="G811" s="75">
        <v>20</v>
      </c>
      <c r="H811" s="76">
        <v>33.85</v>
      </c>
      <c r="I811" s="76">
        <f t="shared" si="174"/>
        <v>33.85</v>
      </c>
      <c r="J811" s="76">
        <f t="shared" si="178"/>
        <v>677</v>
      </c>
    </row>
    <row r="812" spans="1:10" s="25" customFormat="1" ht="15" customHeight="1" x14ac:dyDescent="0.2">
      <c r="A812" s="73" t="s">
        <v>1962</v>
      </c>
      <c r="B812" s="73" t="s">
        <v>1963</v>
      </c>
      <c r="C812" s="73" t="s">
        <v>123</v>
      </c>
      <c r="D812" s="73" t="s">
        <v>1964</v>
      </c>
      <c r="E812" s="73"/>
      <c r="F812" s="74" t="s">
        <v>1</v>
      </c>
      <c r="G812" s="75">
        <v>10</v>
      </c>
      <c r="H812" s="76">
        <v>25.13</v>
      </c>
      <c r="I812" s="76">
        <f t="shared" si="174"/>
        <v>25.13</v>
      </c>
      <c r="J812" s="76">
        <f t="shared" si="178"/>
        <v>251.29999999999998</v>
      </c>
    </row>
    <row r="813" spans="1:10" s="25" customFormat="1" ht="15" customHeight="1" x14ac:dyDescent="0.2">
      <c r="A813" s="73" t="s">
        <v>1965</v>
      </c>
      <c r="B813" s="73" t="s">
        <v>1966</v>
      </c>
      <c r="C813" s="73" t="s">
        <v>1853</v>
      </c>
      <c r="D813" s="73" t="s">
        <v>1967</v>
      </c>
      <c r="E813" s="73"/>
      <c r="F813" s="74" t="s">
        <v>1968</v>
      </c>
      <c r="G813" s="75">
        <v>1</v>
      </c>
      <c r="H813" s="76">
        <v>743.58</v>
      </c>
      <c r="I813" s="76">
        <f t="shared" si="174"/>
        <v>743.58</v>
      </c>
      <c r="J813" s="76">
        <f t="shared" si="178"/>
        <v>743.58</v>
      </c>
    </row>
    <row r="814" spans="1:10" s="25" customFormat="1" ht="15" customHeight="1" x14ac:dyDescent="0.2">
      <c r="A814" s="73" t="s">
        <v>1969</v>
      </c>
      <c r="B814" s="73" t="s">
        <v>1970</v>
      </c>
      <c r="C814" s="73" t="s">
        <v>1853</v>
      </c>
      <c r="D814" s="73" t="s">
        <v>1971</v>
      </c>
      <c r="E814" s="73"/>
      <c r="F814" s="74" t="s">
        <v>1972</v>
      </c>
      <c r="G814" s="75">
        <v>133</v>
      </c>
      <c r="H814" s="76">
        <v>12.78</v>
      </c>
      <c r="I814" s="76">
        <f t="shared" si="174"/>
        <v>12.78</v>
      </c>
      <c r="J814" s="76">
        <f t="shared" si="178"/>
        <v>1699.74</v>
      </c>
    </row>
    <row r="815" spans="1:10" s="25" customFormat="1" ht="15" customHeight="1" x14ac:dyDescent="0.2">
      <c r="A815" s="73" t="s">
        <v>1973</v>
      </c>
      <c r="B815" s="73" t="s">
        <v>1974</v>
      </c>
      <c r="C815" s="73" t="s">
        <v>105</v>
      </c>
      <c r="D815" s="73" t="s">
        <v>1975</v>
      </c>
      <c r="E815" s="73"/>
      <c r="F815" s="74" t="s">
        <v>10</v>
      </c>
      <c r="G815" s="75">
        <v>20</v>
      </c>
      <c r="H815" s="76">
        <v>25.12</v>
      </c>
      <c r="I815" s="76">
        <f t="shared" si="174"/>
        <v>25.12</v>
      </c>
      <c r="J815" s="76">
        <f t="shared" si="178"/>
        <v>502.40000000000003</v>
      </c>
    </row>
    <row r="816" spans="1:10" s="25" customFormat="1" ht="15" customHeight="1" x14ac:dyDescent="0.2">
      <c r="A816" s="22" t="s">
        <v>1976</v>
      </c>
      <c r="B816" s="22"/>
      <c r="C816" s="22"/>
      <c r="D816" s="22" t="s">
        <v>1977</v>
      </c>
      <c r="E816" s="22"/>
      <c r="F816" s="22"/>
      <c r="G816" s="23"/>
      <c r="H816" s="24"/>
      <c r="I816" s="24"/>
      <c r="J816" s="24">
        <f>SUM(J817:J822)</f>
        <v>14216.5</v>
      </c>
    </row>
    <row r="817" spans="1:10" s="25" customFormat="1" ht="15" customHeight="1" x14ac:dyDescent="0.2">
      <c r="A817" s="73" t="s">
        <v>1978</v>
      </c>
      <c r="B817" s="73" t="s">
        <v>1979</v>
      </c>
      <c r="C817" s="73" t="s">
        <v>114</v>
      </c>
      <c r="D817" s="73" t="s">
        <v>1980</v>
      </c>
      <c r="E817" s="73"/>
      <c r="F817" s="74" t="s">
        <v>67</v>
      </c>
      <c r="G817" s="75">
        <v>2</v>
      </c>
      <c r="H817" s="76">
        <v>2873.76</v>
      </c>
      <c r="I817" s="76">
        <f t="shared" si="174"/>
        <v>2873.76</v>
      </c>
      <c r="J817" s="76">
        <f t="shared" ref="J817" si="179">G817*I817</f>
        <v>5747.52</v>
      </c>
    </row>
    <row r="818" spans="1:10" s="25" customFormat="1" ht="22.5" customHeight="1" x14ac:dyDescent="0.2">
      <c r="A818" s="73" t="s">
        <v>1981</v>
      </c>
      <c r="B818" s="73" t="s">
        <v>1982</v>
      </c>
      <c r="C818" s="73" t="s">
        <v>123</v>
      </c>
      <c r="D818" s="73" t="s">
        <v>1983</v>
      </c>
      <c r="E818" s="73"/>
      <c r="F818" s="74" t="s">
        <v>67</v>
      </c>
      <c r="G818" s="75">
        <v>9</v>
      </c>
      <c r="H818" s="76">
        <v>693.73</v>
      </c>
      <c r="I818" s="76">
        <f t="shared" si="174"/>
        <v>693.73</v>
      </c>
      <c r="J818" s="76">
        <f t="shared" ref="J818:J822" si="180">G818*I818</f>
        <v>6243.57</v>
      </c>
    </row>
    <row r="819" spans="1:10" s="25" customFormat="1" ht="15" customHeight="1" x14ac:dyDescent="0.2">
      <c r="A819" s="73" t="s">
        <v>1984</v>
      </c>
      <c r="B819" s="73" t="s">
        <v>1985</v>
      </c>
      <c r="C819" s="73" t="s">
        <v>114</v>
      </c>
      <c r="D819" s="73" t="s">
        <v>1986</v>
      </c>
      <c r="E819" s="73"/>
      <c r="F819" s="74" t="s">
        <v>67</v>
      </c>
      <c r="G819" s="75">
        <v>4</v>
      </c>
      <c r="H819" s="76">
        <v>296.10000000000002</v>
      </c>
      <c r="I819" s="76">
        <f t="shared" si="174"/>
        <v>296.10000000000002</v>
      </c>
      <c r="J819" s="76">
        <f t="shared" si="180"/>
        <v>1184.4000000000001</v>
      </c>
    </row>
    <row r="820" spans="1:10" s="25" customFormat="1" ht="15" customHeight="1" x14ac:dyDescent="0.2">
      <c r="A820" s="73" t="s">
        <v>1987</v>
      </c>
      <c r="B820" s="73" t="s">
        <v>1988</v>
      </c>
      <c r="C820" s="73" t="s">
        <v>123</v>
      </c>
      <c r="D820" s="73" t="s">
        <v>1989</v>
      </c>
      <c r="E820" s="73"/>
      <c r="F820" s="74" t="s">
        <v>1</v>
      </c>
      <c r="G820" s="75">
        <v>17</v>
      </c>
      <c r="H820" s="76">
        <v>38.29</v>
      </c>
      <c r="I820" s="76">
        <f t="shared" si="174"/>
        <v>38.29</v>
      </c>
      <c r="J820" s="76">
        <f t="shared" si="180"/>
        <v>650.92999999999995</v>
      </c>
    </row>
    <row r="821" spans="1:10" s="25" customFormat="1" ht="15" customHeight="1" x14ac:dyDescent="0.2">
      <c r="A821" s="73" t="s">
        <v>1990</v>
      </c>
      <c r="B821" s="73" t="s">
        <v>1991</v>
      </c>
      <c r="C821" s="73" t="s">
        <v>123</v>
      </c>
      <c r="D821" s="73" t="s">
        <v>1992</v>
      </c>
      <c r="E821" s="73"/>
      <c r="F821" s="74" t="s">
        <v>1</v>
      </c>
      <c r="G821" s="75">
        <v>2</v>
      </c>
      <c r="H821" s="76">
        <v>112.48</v>
      </c>
      <c r="I821" s="76">
        <f t="shared" si="174"/>
        <v>112.48</v>
      </c>
      <c r="J821" s="76">
        <f t="shared" si="180"/>
        <v>224.96</v>
      </c>
    </row>
    <row r="822" spans="1:10" s="25" customFormat="1" ht="15" customHeight="1" x14ac:dyDescent="0.2">
      <c r="A822" s="73" t="s">
        <v>1993</v>
      </c>
      <c r="B822" s="73" t="s">
        <v>1994</v>
      </c>
      <c r="C822" s="73" t="s">
        <v>123</v>
      </c>
      <c r="D822" s="73" t="s">
        <v>1995</v>
      </c>
      <c r="E822" s="73"/>
      <c r="F822" s="74" t="s">
        <v>67</v>
      </c>
      <c r="G822" s="75">
        <v>128</v>
      </c>
      <c r="H822" s="76">
        <v>1.29</v>
      </c>
      <c r="I822" s="76">
        <f t="shared" si="174"/>
        <v>1.29</v>
      </c>
      <c r="J822" s="76">
        <f t="shared" si="180"/>
        <v>165.12</v>
      </c>
    </row>
    <row r="823" spans="1:10" s="25" customFormat="1" ht="15" customHeight="1" x14ac:dyDescent="0.2">
      <c r="A823" s="22" t="s">
        <v>1996</v>
      </c>
      <c r="B823" s="22"/>
      <c r="C823" s="22"/>
      <c r="D823" s="22" t="s">
        <v>1997</v>
      </c>
      <c r="E823" s="22"/>
      <c r="F823" s="22"/>
      <c r="G823" s="23"/>
      <c r="H823" s="24"/>
      <c r="I823" s="24"/>
      <c r="J823" s="68">
        <f>SUM(J824:J859)</f>
        <v>10776.470000000003</v>
      </c>
    </row>
    <row r="824" spans="1:10" s="25" customFormat="1" ht="22.5" customHeight="1" x14ac:dyDescent="0.2">
      <c r="A824" s="73" t="s">
        <v>1998</v>
      </c>
      <c r="B824" s="73" t="s">
        <v>1148</v>
      </c>
      <c r="C824" s="73" t="s">
        <v>105</v>
      </c>
      <c r="D824" s="73" t="s">
        <v>55</v>
      </c>
      <c r="E824" s="73"/>
      <c r="F824" s="74" t="s">
        <v>10</v>
      </c>
      <c r="G824" s="75">
        <v>7.5</v>
      </c>
      <c r="H824" s="76">
        <v>6.33</v>
      </c>
      <c r="I824" s="76">
        <f t="shared" si="174"/>
        <v>6.33</v>
      </c>
      <c r="J824" s="76">
        <f t="shared" ref="J824" si="181">G824*I824</f>
        <v>47.475000000000001</v>
      </c>
    </row>
    <row r="825" spans="1:10" s="25" customFormat="1" ht="30" customHeight="1" x14ac:dyDescent="0.2">
      <c r="A825" s="73" t="s">
        <v>1999</v>
      </c>
      <c r="B825" s="73" t="s">
        <v>1152</v>
      </c>
      <c r="C825" s="73" t="s">
        <v>105</v>
      </c>
      <c r="D825" s="73" t="s">
        <v>18</v>
      </c>
      <c r="E825" s="73"/>
      <c r="F825" s="74" t="s">
        <v>10</v>
      </c>
      <c r="G825" s="75">
        <v>5</v>
      </c>
      <c r="H825" s="76">
        <v>10.82</v>
      </c>
      <c r="I825" s="76">
        <f t="shared" si="174"/>
        <v>10.82</v>
      </c>
      <c r="J825" s="76">
        <f t="shared" ref="J825:J859" si="182">G825*I825</f>
        <v>54.1</v>
      </c>
    </row>
    <row r="826" spans="1:10" s="25" customFormat="1" ht="30" customHeight="1" x14ac:dyDescent="0.2">
      <c r="A826" s="73" t="s">
        <v>2000</v>
      </c>
      <c r="B826" s="73" t="s">
        <v>1917</v>
      </c>
      <c r="C826" s="73" t="s">
        <v>105</v>
      </c>
      <c r="D826" s="73" t="s">
        <v>1918</v>
      </c>
      <c r="E826" s="73"/>
      <c r="F826" s="74" t="s">
        <v>10</v>
      </c>
      <c r="G826" s="75">
        <v>2.5</v>
      </c>
      <c r="H826" s="76">
        <v>13.55</v>
      </c>
      <c r="I826" s="76">
        <f t="shared" si="174"/>
        <v>13.55</v>
      </c>
      <c r="J826" s="76">
        <f t="shared" si="182"/>
        <v>33.875</v>
      </c>
    </row>
    <row r="827" spans="1:10" s="25" customFormat="1" ht="30" customHeight="1" x14ac:dyDescent="0.2">
      <c r="A827" s="73" t="s">
        <v>2001</v>
      </c>
      <c r="B827" s="73" t="s">
        <v>1896</v>
      </c>
      <c r="C827" s="73" t="s">
        <v>105</v>
      </c>
      <c r="D827" s="73" t="s">
        <v>1897</v>
      </c>
      <c r="E827" s="73"/>
      <c r="F827" s="74" t="s">
        <v>1</v>
      </c>
      <c r="G827" s="75">
        <v>1</v>
      </c>
      <c r="H827" s="76">
        <v>16.03</v>
      </c>
      <c r="I827" s="76">
        <f t="shared" si="174"/>
        <v>16.03</v>
      </c>
      <c r="J827" s="76">
        <f t="shared" si="182"/>
        <v>16.03</v>
      </c>
    </row>
    <row r="828" spans="1:10" s="25" customFormat="1" ht="22.5" customHeight="1" x14ac:dyDescent="0.2">
      <c r="A828" s="73" t="s">
        <v>2002</v>
      </c>
      <c r="B828" s="73" t="s">
        <v>1150</v>
      </c>
      <c r="C828" s="73" t="s">
        <v>105</v>
      </c>
      <c r="D828" s="73" t="s">
        <v>85</v>
      </c>
      <c r="E828" s="73"/>
      <c r="F828" s="74" t="s">
        <v>10</v>
      </c>
      <c r="G828" s="75">
        <v>7.5</v>
      </c>
      <c r="H828" s="76">
        <v>12.71</v>
      </c>
      <c r="I828" s="76">
        <f t="shared" si="174"/>
        <v>12.71</v>
      </c>
      <c r="J828" s="76">
        <f t="shared" si="182"/>
        <v>95.325000000000003</v>
      </c>
    </row>
    <row r="829" spans="1:10" s="25" customFormat="1" ht="22.5" customHeight="1" x14ac:dyDescent="0.2">
      <c r="A829" s="73" t="s">
        <v>2003</v>
      </c>
      <c r="B829" s="73" t="s">
        <v>1142</v>
      </c>
      <c r="C829" s="73" t="s">
        <v>123</v>
      </c>
      <c r="D829" s="73" t="s">
        <v>1143</v>
      </c>
      <c r="E829" s="73"/>
      <c r="F829" s="74" t="s">
        <v>10</v>
      </c>
      <c r="G829" s="75">
        <v>4</v>
      </c>
      <c r="H829" s="76">
        <v>17.88</v>
      </c>
      <c r="I829" s="76">
        <f t="shared" si="174"/>
        <v>17.88</v>
      </c>
      <c r="J829" s="76">
        <f t="shared" si="182"/>
        <v>71.52</v>
      </c>
    </row>
    <row r="830" spans="1:10" s="25" customFormat="1" ht="22.5" customHeight="1" x14ac:dyDescent="0.2">
      <c r="A830" s="73" t="s">
        <v>2004</v>
      </c>
      <c r="B830" s="73" t="s">
        <v>1173</v>
      </c>
      <c r="C830" s="73" t="s">
        <v>105</v>
      </c>
      <c r="D830" s="73" t="s">
        <v>1174</v>
      </c>
      <c r="E830" s="73"/>
      <c r="F830" s="74" t="s">
        <v>1</v>
      </c>
      <c r="G830" s="75">
        <v>3</v>
      </c>
      <c r="H830" s="76">
        <v>26.63</v>
      </c>
      <c r="I830" s="76">
        <f t="shared" si="174"/>
        <v>26.63</v>
      </c>
      <c r="J830" s="76">
        <f t="shared" si="182"/>
        <v>79.89</v>
      </c>
    </row>
    <row r="831" spans="1:10" s="25" customFormat="1" ht="22.5" customHeight="1" x14ac:dyDescent="0.2">
      <c r="A831" s="73" t="s">
        <v>2005</v>
      </c>
      <c r="B831" s="73" t="s">
        <v>1161</v>
      </c>
      <c r="C831" s="73" t="s">
        <v>105</v>
      </c>
      <c r="D831" s="73" t="s">
        <v>1162</v>
      </c>
      <c r="E831" s="73"/>
      <c r="F831" s="74" t="s">
        <v>1</v>
      </c>
      <c r="G831" s="75">
        <v>1</v>
      </c>
      <c r="H831" s="76">
        <v>25.32</v>
      </c>
      <c r="I831" s="76">
        <f t="shared" si="174"/>
        <v>25.32</v>
      </c>
      <c r="J831" s="76">
        <f t="shared" si="182"/>
        <v>25.32</v>
      </c>
    </row>
    <row r="832" spans="1:10" s="25" customFormat="1" ht="15" customHeight="1" x14ac:dyDescent="0.2">
      <c r="A832" s="73" t="s">
        <v>2006</v>
      </c>
      <c r="B832" s="73" t="s">
        <v>1911</v>
      </c>
      <c r="C832" s="73" t="s">
        <v>105</v>
      </c>
      <c r="D832" s="73" t="s">
        <v>2007</v>
      </c>
      <c r="E832" s="73"/>
      <c r="F832" s="74" t="s">
        <v>1</v>
      </c>
      <c r="G832" s="75">
        <v>1</v>
      </c>
      <c r="H832" s="76">
        <v>7.39</v>
      </c>
      <c r="I832" s="76">
        <f t="shared" si="174"/>
        <v>7.39</v>
      </c>
      <c r="J832" s="76">
        <f t="shared" si="182"/>
        <v>7.39</v>
      </c>
    </row>
    <row r="833" spans="1:10" s="25" customFormat="1" ht="30" customHeight="1" x14ac:dyDescent="0.2">
      <c r="A833" s="73" t="s">
        <v>2008</v>
      </c>
      <c r="B833" s="73" t="s">
        <v>1908</v>
      </c>
      <c r="C833" s="73" t="s">
        <v>105</v>
      </c>
      <c r="D833" s="73" t="s">
        <v>1909</v>
      </c>
      <c r="E833" s="73"/>
      <c r="F833" s="74" t="s">
        <v>10</v>
      </c>
      <c r="G833" s="75">
        <v>5.5</v>
      </c>
      <c r="H833" s="76">
        <v>13.33</v>
      </c>
      <c r="I833" s="76">
        <f t="shared" si="174"/>
        <v>13.33</v>
      </c>
      <c r="J833" s="76">
        <f t="shared" si="182"/>
        <v>73.314999999999998</v>
      </c>
    </row>
    <row r="834" spans="1:10" s="25" customFormat="1" ht="22.5" customHeight="1" x14ac:dyDescent="0.2">
      <c r="A834" s="73" t="s">
        <v>2009</v>
      </c>
      <c r="B834" s="73" t="s">
        <v>1176</v>
      </c>
      <c r="C834" s="73" t="s">
        <v>105</v>
      </c>
      <c r="D834" s="73" t="s">
        <v>1177</v>
      </c>
      <c r="E834" s="73"/>
      <c r="F834" s="74" t="s">
        <v>1</v>
      </c>
      <c r="G834" s="75">
        <v>1</v>
      </c>
      <c r="H834" s="76">
        <v>12.05</v>
      </c>
      <c r="I834" s="76">
        <f t="shared" si="174"/>
        <v>12.05</v>
      </c>
      <c r="J834" s="76">
        <f t="shared" si="182"/>
        <v>12.05</v>
      </c>
    </row>
    <row r="835" spans="1:10" s="25" customFormat="1" ht="15" customHeight="1" x14ac:dyDescent="0.2">
      <c r="A835" s="73" t="s">
        <v>2010</v>
      </c>
      <c r="B835" s="73" t="s">
        <v>1208</v>
      </c>
      <c r="C835" s="73" t="s">
        <v>123</v>
      </c>
      <c r="D835" s="73" t="s">
        <v>1209</v>
      </c>
      <c r="E835" s="73"/>
      <c r="F835" s="74" t="s">
        <v>1</v>
      </c>
      <c r="G835" s="75">
        <v>2</v>
      </c>
      <c r="H835" s="76">
        <v>13.02</v>
      </c>
      <c r="I835" s="76">
        <f t="shared" si="174"/>
        <v>13.02</v>
      </c>
      <c r="J835" s="76">
        <f t="shared" si="182"/>
        <v>26.04</v>
      </c>
    </row>
    <row r="836" spans="1:10" s="25" customFormat="1" ht="15" customHeight="1" x14ac:dyDescent="0.2">
      <c r="A836" s="73" t="s">
        <v>2011</v>
      </c>
      <c r="B836" s="73" t="s">
        <v>2012</v>
      </c>
      <c r="C836" s="73" t="s">
        <v>114</v>
      </c>
      <c r="D836" s="73" t="s">
        <v>2013</v>
      </c>
      <c r="E836" s="73"/>
      <c r="F836" s="74" t="s">
        <v>67</v>
      </c>
      <c r="G836" s="75">
        <v>3</v>
      </c>
      <c r="H836" s="76">
        <v>3.82</v>
      </c>
      <c r="I836" s="76">
        <f t="shared" si="174"/>
        <v>3.82</v>
      </c>
      <c r="J836" s="76">
        <f t="shared" si="182"/>
        <v>11.459999999999999</v>
      </c>
    </row>
    <row r="837" spans="1:10" s="25" customFormat="1" ht="15" customHeight="1" x14ac:dyDescent="0.2">
      <c r="A837" s="73" t="s">
        <v>2014</v>
      </c>
      <c r="B837" s="73" t="s">
        <v>1384</v>
      </c>
      <c r="C837" s="73" t="s">
        <v>114</v>
      </c>
      <c r="D837" s="73" t="s">
        <v>1385</v>
      </c>
      <c r="E837" s="73"/>
      <c r="F837" s="74" t="s">
        <v>67</v>
      </c>
      <c r="G837" s="75">
        <v>1</v>
      </c>
      <c r="H837" s="76">
        <v>5.92</v>
      </c>
      <c r="I837" s="76">
        <f t="shared" si="174"/>
        <v>5.92</v>
      </c>
      <c r="J837" s="76">
        <f t="shared" si="182"/>
        <v>5.92</v>
      </c>
    </row>
    <row r="838" spans="1:10" s="25" customFormat="1" ht="15" customHeight="1" x14ac:dyDescent="0.2">
      <c r="A838" s="73" t="s">
        <v>2015</v>
      </c>
      <c r="B838" s="73" t="s">
        <v>1220</v>
      </c>
      <c r="C838" s="73" t="s">
        <v>114</v>
      </c>
      <c r="D838" s="73" t="s">
        <v>1221</v>
      </c>
      <c r="E838" s="73"/>
      <c r="F838" s="74" t="s">
        <v>67</v>
      </c>
      <c r="G838" s="75">
        <v>4</v>
      </c>
      <c r="H838" s="76">
        <v>1.06</v>
      </c>
      <c r="I838" s="76">
        <f t="shared" si="174"/>
        <v>1.06</v>
      </c>
      <c r="J838" s="76">
        <f t="shared" si="182"/>
        <v>4.24</v>
      </c>
    </row>
    <row r="839" spans="1:10" s="25" customFormat="1" ht="15" customHeight="1" x14ac:dyDescent="0.2">
      <c r="A839" s="73" t="s">
        <v>2016</v>
      </c>
      <c r="B839" s="73" t="s">
        <v>1223</v>
      </c>
      <c r="C839" s="73" t="s">
        <v>114</v>
      </c>
      <c r="D839" s="73" t="s">
        <v>1224</v>
      </c>
      <c r="E839" s="73"/>
      <c r="F839" s="74" t="s">
        <v>67</v>
      </c>
      <c r="G839" s="75">
        <v>6</v>
      </c>
      <c r="H839" s="76">
        <v>2.46</v>
      </c>
      <c r="I839" s="76">
        <f t="shared" ref="I839:I876" si="183">H839*$J$7</f>
        <v>2.46</v>
      </c>
      <c r="J839" s="76">
        <f t="shared" si="182"/>
        <v>14.76</v>
      </c>
    </row>
    <row r="840" spans="1:10" s="25" customFormat="1" ht="15" customHeight="1" x14ac:dyDescent="0.2">
      <c r="A840" s="73" t="s">
        <v>2017</v>
      </c>
      <c r="B840" s="73" t="s">
        <v>1226</v>
      </c>
      <c r="C840" s="73" t="s">
        <v>123</v>
      </c>
      <c r="D840" s="73" t="s">
        <v>1227</v>
      </c>
      <c r="E840" s="73"/>
      <c r="F840" s="74" t="s">
        <v>67</v>
      </c>
      <c r="G840" s="75">
        <v>4</v>
      </c>
      <c r="H840" s="76">
        <v>5.39</v>
      </c>
      <c r="I840" s="76">
        <f t="shared" si="183"/>
        <v>5.39</v>
      </c>
      <c r="J840" s="76">
        <f t="shared" si="182"/>
        <v>21.56</v>
      </c>
    </row>
    <row r="841" spans="1:10" s="25" customFormat="1" ht="22.5" customHeight="1" x14ac:dyDescent="0.2">
      <c r="A841" s="73" t="s">
        <v>2018</v>
      </c>
      <c r="B841" s="73" t="s">
        <v>2019</v>
      </c>
      <c r="C841" s="73" t="s">
        <v>123</v>
      </c>
      <c r="D841" s="73" t="s">
        <v>2020</v>
      </c>
      <c r="E841" s="73"/>
      <c r="F841" s="74" t="s">
        <v>1</v>
      </c>
      <c r="G841" s="75">
        <v>1</v>
      </c>
      <c r="H841" s="76">
        <v>435.79</v>
      </c>
      <c r="I841" s="76">
        <f t="shared" si="183"/>
        <v>435.79</v>
      </c>
      <c r="J841" s="76">
        <f t="shared" si="182"/>
        <v>435.79</v>
      </c>
    </row>
    <row r="842" spans="1:10" s="25" customFormat="1" ht="22.5" customHeight="1" x14ac:dyDescent="0.2">
      <c r="A842" s="73" t="s">
        <v>2021</v>
      </c>
      <c r="B842" s="73" t="s">
        <v>2022</v>
      </c>
      <c r="C842" s="73" t="s">
        <v>123</v>
      </c>
      <c r="D842" s="73" t="s">
        <v>2023</v>
      </c>
      <c r="E842" s="73"/>
      <c r="F842" s="74" t="s">
        <v>1</v>
      </c>
      <c r="G842" s="75">
        <v>1</v>
      </c>
      <c r="H842" s="76">
        <v>420.69</v>
      </c>
      <c r="I842" s="76">
        <f t="shared" si="183"/>
        <v>420.69</v>
      </c>
      <c r="J842" s="76">
        <f t="shared" si="182"/>
        <v>420.69</v>
      </c>
    </row>
    <row r="843" spans="1:10" s="25" customFormat="1" ht="22.5" customHeight="1" x14ac:dyDescent="0.2">
      <c r="A843" s="73" t="s">
        <v>2024</v>
      </c>
      <c r="B843" s="73" t="s">
        <v>2025</v>
      </c>
      <c r="C843" s="73" t="s">
        <v>123</v>
      </c>
      <c r="D843" s="73" t="s">
        <v>2026</v>
      </c>
      <c r="E843" s="73"/>
      <c r="F843" s="74" t="s">
        <v>1</v>
      </c>
      <c r="G843" s="75">
        <v>1</v>
      </c>
      <c r="H843" s="76">
        <v>3389.7</v>
      </c>
      <c r="I843" s="76">
        <f t="shared" si="183"/>
        <v>3389.7</v>
      </c>
      <c r="J843" s="76">
        <f t="shared" si="182"/>
        <v>3389.7</v>
      </c>
    </row>
    <row r="844" spans="1:10" s="25" customFormat="1" ht="15" customHeight="1" x14ac:dyDescent="0.2">
      <c r="A844" s="73" t="s">
        <v>2027</v>
      </c>
      <c r="B844" s="73" t="s">
        <v>2028</v>
      </c>
      <c r="C844" s="73" t="s">
        <v>123</v>
      </c>
      <c r="D844" s="73" t="s">
        <v>2029</v>
      </c>
      <c r="E844" s="73"/>
      <c r="F844" s="74" t="s">
        <v>1</v>
      </c>
      <c r="G844" s="75">
        <v>1</v>
      </c>
      <c r="H844" s="76">
        <v>414.8</v>
      </c>
      <c r="I844" s="76">
        <f t="shared" si="183"/>
        <v>414.8</v>
      </c>
      <c r="J844" s="76">
        <f t="shared" si="182"/>
        <v>414.8</v>
      </c>
    </row>
    <row r="845" spans="1:10" s="25" customFormat="1" ht="15" customHeight="1" x14ac:dyDescent="0.2">
      <c r="A845" s="73" t="s">
        <v>2030</v>
      </c>
      <c r="B845" s="73" t="s">
        <v>2031</v>
      </c>
      <c r="C845" s="73" t="s">
        <v>123</v>
      </c>
      <c r="D845" s="73" t="s">
        <v>2032</v>
      </c>
      <c r="E845" s="73"/>
      <c r="F845" s="74" t="s">
        <v>1</v>
      </c>
      <c r="G845" s="75">
        <v>1</v>
      </c>
      <c r="H845" s="76">
        <v>168.54</v>
      </c>
      <c r="I845" s="76">
        <f t="shared" si="183"/>
        <v>168.54</v>
      </c>
      <c r="J845" s="76">
        <f t="shared" si="182"/>
        <v>168.54</v>
      </c>
    </row>
    <row r="846" spans="1:10" s="25" customFormat="1" ht="22.5" customHeight="1" x14ac:dyDescent="0.2">
      <c r="A846" s="73" t="s">
        <v>2033</v>
      </c>
      <c r="B846" s="73" t="s">
        <v>2034</v>
      </c>
      <c r="C846" s="73" t="s">
        <v>123</v>
      </c>
      <c r="D846" s="73" t="s">
        <v>2035</v>
      </c>
      <c r="E846" s="73"/>
      <c r="F846" s="74" t="s">
        <v>1</v>
      </c>
      <c r="G846" s="75">
        <v>1</v>
      </c>
      <c r="H846" s="76">
        <v>598.64</v>
      </c>
      <c r="I846" s="76">
        <f t="shared" si="183"/>
        <v>598.64</v>
      </c>
      <c r="J846" s="76">
        <f t="shared" si="182"/>
        <v>598.64</v>
      </c>
    </row>
    <row r="847" spans="1:10" s="25" customFormat="1" ht="22.5" customHeight="1" x14ac:dyDescent="0.2">
      <c r="A847" s="73" t="s">
        <v>2036</v>
      </c>
      <c r="B847" s="73" t="s">
        <v>2037</v>
      </c>
      <c r="C847" s="73" t="s">
        <v>123</v>
      </c>
      <c r="D847" s="73" t="s">
        <v>2038</v>
      </c>
      <c r="E847" s="73"/>
      <c r="F847" s="74" t="s">
        <v>1</v>
      </c>
      <c r="G847" s="75">
        <v>1</v>
      </c>
      <c r="H847" s="76">
        <v>204.47</v>
      </c>
      <c r="I847" s="76">
        <f t="shared" si="183"/>
        <v>204.47</v>
      </c>
      <c r="J847" s="76">
        <f t="shared" si="182"/>
        <v>204.47</v>
      </c>
    </row>
    <row r="848" spans="1:10" s="25" customFormat="1" ht="22.5" customHeight="1" x14ac:dyDescent="0.2">
      <c r="A848" s="73" t="s">
        <v>2039</v>
      </c>
      <c r="B848" s="73" t="s">
        <v>2040</v>
      </c>
      <c r="C848" s="73" t="s">
        <v>123</v>
      </c>
      <c r="D848" s="73" t="s">
        <v>2041</v>
      </c>
      <c r="E848" s="73"/>
      <c r="F848" s="74" t="s">
        <v>1</v>
      </c>
      <c r="G848" s="75">
        <v>1</v>
      </c>
      <c r="H848" s="76">
        <v>514.47</v>
      </c>
      <c r="I848" s="76">
        <f t="shared" si="183"/>
        <v>514.47</v>
      </c>
      <c r="J848" s="76">
        <f t="shared" si="182"/>
        <v>514.47</v>
      </c>
    </row>
    <row r="849" spans="1:10" s="25" customFormat="1" ht="22.5" customHeight="1" x14ac:dyDescent="0.2">
      <c r="A849" s="73" t="s">
        <v>2042</v>
      </c>
      <c r="B849" s="73" t="s">
        <v>2043</v>
      </c>
      <c r="C849" s="73" t="s">
        <v>123</v>
      </c>
      <c r="D849" s="73" t="s">
        <v>2044</v>
      </c>
      <c r="E849" s="73"/>
      <c r="F849" s="74" t="s">
        <v>1</v>
      </c>
      <c r="G849" s="75">
        <v>2</v>
      </c>
      <c r="H849" s="76">
        <v>295.39</v>
      </c>
      <c r="I849" s="76">
        <f t="shared" si="183"/>
        <v>295.39</v>
      </c>
      <c r="J849" s="76">
        <f t="shared" si="182"/>
        <v>590.78</v>
      </c>
    </row>
    <row r="850" spans="1:10" s="25" customFormat="1" ht="15" customHeight="1" x14ac:dyDescent="0.2">
      <c r="A850" s="73" t="s">
        <v>2045</v>
      </c>
      <c r="B850" s="73" t="s">
        <v>2046</v>
      </c>
      <c r="C850" s="73" t="s">
        <v>123</v>
      </c>
      <c r="D850" s="73" t="s">
        <v>2047</v>
      </c>
      <c r="E850" s="73"/>
      <c r="F850" s="74" t="s">
        <v>1</v>
      </c>
      <c r="G850" s="75">
        <v>1</v>
      </c>
      <c r="H850" s="76">
        <v>357.34</v>
      </c>
      <c r="I850" s="76">
        <f t="shared" si="183"/>
        <v>357.34</v>
      </c>
      <c r="J850" s="76">
        <f t="shared" si="182"/>
        <v>357.34</v>
      </c>
    </row>
    <row r="851" spans="1:10" s="25" customFormat="1" ht="15" customHeight="1" x14ac:dyDescent="0.2">
      <c r="A851" s="73" t="s">
        <v>2048</v>
      </c>
      <c r="B851" s="73" t="s">
        <v>2049</v>
      </c>
      <c r="C851" s="73" t="s">
        <v>123</v>
      </c>
      <c r="D851" s="73" t="s">
        <v>2050</v>
      </c>
      <c r="E851" s="73"/>
      <c r="F851" s="74" t="s">
        <v>1</v>
      </c>
      <c r="G851" s="75">
        <v>4</v>
      </c>
      <c r="H851" s="76">
        <v>38.42</v>
      </c>
      <c r="I851" s="76">
        <f t="shared" si="183"/>
        <v>38.42</v>
      </c>
      <c r="J851" s="76">
        <f t="shared" si="182"/>
        <v>153.68</v>
      </c>
    </row>
    <row r="852" spans="1:10" s="25" customFormat="1" ht="22.5" customHeight="1" x14ac:dyDescent="0.2">
      <c r="A852" s="73" t="s">
        <v>2051</v>
      </c>
      <c r="B852" s="73" t="s">
        <v>2052</v>
      </c>
      <c r="C852" s="73" t="s">
        <v>123</v>
      </c>
      <c r="D852" s="73" t="s">
        <v>2053</v>
      </c>
      <c r="E852" s="73"/>
      <c r="F852" s="74" t="s">
        <v>1</v>
      </c>
      <c r="G852" s="75">
        <v>2</v>
      </c>
      <c r="H852" s="76">
        <v>994.85</v>
      </c>
      <c r="I852" s="76">
        <f t="shared" si="183"/>
        <v>994.85</v>
      </c>
      <c r="J852" s="76">
        <f t="shared" si="182"/>
        <v>1989.7</v>
      </c>
    </row>
    <row r="853" spans="1:10" s="25" customFormat="1" ht="15" customHeight="1" x14ac:dyDescent="0.2">
      <c r="A853" s="73" t="s">
        <v>2054</v>
      </c>
      <c r="B853" s="73" t="s">
        <v>2055</v>
      </c>
      <c r="C853" s="73" t="s">
        <v>123</v>
      </c>
      <c r="D853" s="73" t="s">
        <v>2056</v>
      </c>
      <c r="E853" s="73"/>
      <c r="F853" s="74" t="s">
        <v>1</v>
      </c>
      <c r="G853" s="75">
        <v>1</v>
      </c>
      <c r="H853" s="76">
        <v>60.1</v>
      </c>
      <c r="I853" s="76">
        <f t="shared" si="183"/>
        <v>60.1</v>
      </c>
      <c r="J853" s="76">
        <f t="shared" si="182"/>
        <v>60.1</v>
      </c>
    </row>
    <row r="854" spans="1:10" s="25" customFormat="1" ht="15" customHeight="1" x14ac:dyDescent="0.2">
      <c r="A854" s="73" t="s">
        <v>2057</v>
      </c>
      <c r="B854" s="73" t="s">
        <v>2058</v>
      </c>
      <c r="C854" s="73" t="s">
        <v>123</v>
      </c>
      <c r="D854" s="73" t="s">
        <v>2059</v>
      </c>
      <c r="E854" s="73"/>
      <c r="F854" s="74" t="s">
        <v>1</v>
      </c>
      <c r="G854" s="75">
        <v>1</v>
      </c>
      <c r="H854" s="76">
        <v>126.54</v>
      </c>
      <c r="I854" s="76">
        <f t="shared" si="183"/>
        <v>126.54</v>
      </c>
      <c r="J854" s="76">
        <f t="shared" si="182"/>
        <v>126.54</v>
      </c>
    </row>
    <row r="855" spans="1:10" s="25" customFormat="1" ht="15" customHeight="1" x14ac:dyDescent="0.2">
      <c r="A855" s="73" t="s">
        <v>2060</v>
      </c>
      <c r="B855" s="73" t="s">
        <v>2061</v>
      </c>
      <c r="C855" s="73" t="s">
        <v>123</v>
      </c>
      <c r="D855" s="73" t="s">
        <v>2062</v>
      </c>
      <c r="E855" s="73"/>
      <c r="F855" s="74" t="s">
        <v>1</v>
      </c>
      <c r="G855" s="75">
        <v>1</v>
      </c>
      <c r="H855" s="76">
        <v>35.869999999999997</v>
      </c>
      <c r="I855" s="76">
        <f t="shared" si="183"/>
        <v>35.869999999999997</v>
      </c>
      <c r="J855" s="76">
        <f t="shared" si="182"/>
        <v>35.869999999999997</v>
      </c>
    </row>
    <row r="856" spans="1:10" s="25" customFormat="1" ht="15" customHeight="1" x14ac:dyDescent="0.2">
      <c r="A856" s="73" t="s">
        <v>2063</v>
      </c>
      <c r="B856" s="73" t="s">
        <v>2064</v>
      </c>
      <c r="C856" s="73" t="s">
        <v>123</v>
      </c>
      <c r="D856" s="73" t="s">
        <v>2065</v>
      </c>
      <c r="E856" s="73"/>
      <c r="F856" s="74" t="s">
        <v>1</v>
      </c>
      <c r="G856" s="75">
        <v>1</v>
      </c>
      <c r="H856" s="76">
        <v>57.39</v>
      </c>
      <c r="I856" s="76">
        <f t="shared" si="183"/>
        <v>57.39</v>
      </c>
      <c r="J856" s="76">
        <f t="shared" si="182"/>
        <v>57.39</v>
      </c>
    </row>
    <row r="857" spans="1:10" s="25" customFormat="1" ht="15" customHeight="1" x14ac:dyDescent="0.2">
      <c r="A857" s="73" t="s">
        <v>2066</v>
      </c>
      <c r="B857" s="73" t="s">
        <v>2067</v>
      </c>
      <c r="C857" s="73" t="s">
        <v>123</v>
      </c>
      <c r="D857" s="73" t="s">
        <v>2068</v>
      </c>
      <c r="E857" s="73"/>
      <c r="F857" s="74" t="s">
        <v>10</v>
      </c>
      <c r="G857" s="75">
        <v>35</v>
      </c>
      <c r="H857" s="76">
        <v>10.11</v>
      </c>
      <c r="I857" s="76">
        <f t="shared" si="183"/>
        <v>10.11</v>
      </c>
      <c r="J857" s="76">
        <f t="shared" si="182"/>
        <v>353.84999999999997</v>
      </c>
    </row>
    <row r="858" spans="1:10" s="25" customFormat="1" ht="15" customHeight="1" x14ac:dyDescent="0.2">
      <c r="A858" s="73" t="s">
        <v>2069</v>
      </c>
      <c r="B858" s="73" t="s">
        <v>2070</v>
      </c>
      <c r="C858" s="73" t="s">
        <v>123</v>
      </c>
      <c r="D858" s="73" t="s">
        <v>2071</v>
      </c>
      <c r="E858" s="73"/>
      <c r="F858" s="74" t="s">
        <v>1</v>
      </c>
      <c r="G858" s="75">
        <v>2</v>
      </c>
      <c r="H858" s="76">
        <v>49.27</v>
      </c>
      <c r="I858" s="76">
        <f t="shared" si="183"/>
        <v>49.27</v>
      </c>
      <c r="J858" s="76">
        <f t="shared" si="182"/>
        <v>98.54</v>
      </c>
    </row>
    <row r="859" spans="1:10" s="25" customFormat="1" ht="15" customHeight="1" x14ac:dyDescent="0.2">
      <c r="A859" s="73" t="s">
        <v>2072</v>
      </c>
      <c r="B859" s="73" t="s">
        <v>2073</v>
      </c>
      <c r="C859" s="73" t="s">
        <v>123</v>
      </c>
      <c r="D859" s="73" t="s">
        <v>2074</v>
      </c>
      <c r="E859" s="73"/>
      <c r="F859" s="74" t="s">
        <v>67</v>
      </c>
      <c r="G859" s="75">
        <v>1</v>
      </c>
      <c r="H859" s="76">
        <v>205.31</v>
      </c>
      <c r="I859" s="76">
        <f t="shared" si="183"/>
        <v>205.31</v>
      </c>
      <c r="J859" s="76">
        <f t="shared" si="182"/>
        <v>205.31</v>
      </c>
    </row>
    <row r="860" spans="1:10" s="25" customFormat="1" ht="15" customHeight="1" x14ac:dyDescent="0.2">
      <c r="A860" s="22" t="s">
        <v>2075</v>
      </c>
      <c r="B860" s="22"/>
      <c r="C860" s="22"/>
      <c r="D860" s="22" t="s">
        <v>2076</v>
      </c>
      <c r="E860" s="22"/>
      <c r="F860" s="22"/>
      <c r="G860" s="23"/>
      <c r="H860" s="24"/>
      <c r="I860" s="24"/>
      <c r="J860" s="24">
        <f>SUM(J861:J876)</f>
        <v>2636.49</v>
      </c>
    </row>
    <row r="861" spans="1:10" s="25" customFormat="1" ht="15" customHeight="1" x14ac:dyDescent="0.2">
      <c r="A861" s="73" t="s">
        <v>2077</v>
      </c>
      <c r="B861" s="73" t="s">
        <v>2078</v>
      </c>
      <c r="C861" s="73" t="s">
        <v>123</v>
      </c>
      <c r="D861" s="73" t="s">
        <v>2079</v>
      </c>
      <c r="E861" s="73"/>
      <c r="F861" s="74" t="s">
        <v>1</v>
      </c>
      <c r="G861" s="75">
        <v>1</v>
      </c>
      <c r="H861" s="76">
        <v>384.66</v>
      </c>
      <c r="I861" s="76">
        <f t="shared" si="183"/>
        <v>384.66</v>
      </c>
      <c r="J861" s="76">
        <f t="shared" ref="J861" si="184">G861*I861</f>
        <v>384.66</v>
      </c>
    </row>
    <row r="862" spans="1:10" s="25" customFormat="1" ht="30" customHeight="1" x14ac:dyDescent="0.2">
      <c r="A862" s="73" t="s">
        <v>2080</v>
      </c>
      <c r="B862" s="73" t="s">
        <v>2081</v>
      </c>
      <c r="C862" s="73" t="s">
        <v>105</v>
      </c>
      <c r="D862" s="73" t="s">
        <v>2082</v>
      </c>
      <c r="E862" s="73"/>
      <c r="F862" s="74" t="s">
        <v>1</v>
      </c>
      <c r="G862" s="75">
        <v>2</v>
      </c>
      <c r="H862" s="76">
        <v>29.23</v>
      </c>
      <c r="I862" s="76">
        <f t="shared" si="183"/>
        <v>29.23</v>
      </c>
      <c r="J862" s="76">
        <f t="shared" ref="J862:J876" si="185">G862*I862</f>
        <v>58.46</v>
      </c>
    </row>
    <row r="863" spans="1:10" s="25" customFormat="1" ht="37.5" customHeight="1" x14ac:dyDescent="0.2">
      <c r="A863" s="73" t="s">
        <v>2083</v>
      </c>
      <c r="B863" s="73" t="s">
        <v>2084</v>
      </c>
      <c r="C863" s="73" t="s">
        <v>105</v>
      </c>
      <c r="D863" s="73" t="s">
        <v>2085</v>
      </c>
      <c r="E863" s="73"/>
      <c r="F863" s="74" t="s">
        <v>10</v>
      </c>
      <c r="G863" s="75">
        <v>2</v>
      </c>
      <c r="H863" s="76">
        <v>17.73</v>
      </c>
      <c r="I863" s="76">
        <f t="shared" si="183"/>
        <v>17.73</v>
      </c>
      <c r="J863" s="76">
        <f t="shared" si="185"/>
        <v>35.46</v>
      </c>
    </row>
    <row r="864" spans="1:10" s="25" customFormat="1" ht="22.5" customHeight="1" x14ac:dyDescent="0.2">
      <c r="A864" s="73" t="s">
        <v>2086</v>
      </c>
      <c r="B864" s="73" t="s">
        <v>1176</v>
      </c>
      <c r="C864" s="73" t="s">
        <v>105</v>
      </c>
      <c r="D864" s="73" t="s">
        <v>1177</v>
      </c>
      <c r="E864" s="73"/>
      <c r="F864" s="74" t="s">
        <v>1</v>
      </c>
      <c r="G864" s="75">
        <v>4</v>
      </c>
      <c r="H864" s="76">
        <v>12.05</v>
      </c>
      <c r="I864" s="76">
        <f t="shared" si="183"/>
        <v>12.05</v>
      </c>
      <c r="J864" s="76">
        <f t="shared" si="185"/>
        <v>48.2</v>
      </c>
    </row>
    <row r="865" spans="1:10" s="25" customFormat="1" ht="15" customHeight="1" x14ac:dyDescent="0.2">
      <c r="A865" s="73" t="s">
        <v>2087</v>
      </c>
      <c r="B865" s="73" t="s">
        <v>1208</v>
      </c>
      <c r="C865" s="73" t="s">
        <v>123</v>
      </c>
      <c r="D865" s="73" t="s">
        <v>1209</v>
      </c>
      <c r="E865" s="73"/>
      <c r="F865" s="74" t="s">
        <v>1</v>
      </c>
      <c r="G865" s="75">
        <v>7</v>
      </c>
      <c r="H865" s="76">
        <v>13.02</v>
      </c>
      <c r="I865" s="76">
        <f t="shared" si="183"/>
        <v>13.02</v>
      </c>
      <c r="J865" s="76">
        <f t="shared" si="185"/>
        <v>91.14</v>
      </c>
    </row>
    <row r="866" spans="1:10" s="25" customFormat="1" ht="22.5" customHeight="1" x14ac:dyDescent="0.2">
      <c r="A866" s="73" t="s">
        <v>2088</v>
      </c>
      <c r="B866" s="73" t="s">
        <v>2089</v>
      </c>
      <c r="C866" s="73" t="s">
        <v>123</v>
      </c>
      <c r="D866" s="73" t="s">
        <v>2090</v>
      </c>
      <c r="E866" s="73"/>
      <c r="F866" s="74" t="s">
        <v>1</v>
      </c>
      <c r="G866" s="75">
        <v>1</v>
      </c>
      <c r="H866" s="76">
        <v>145.03</v>
      </c>
      <c r="I866" s="76">
        <f t="shared" si="183"/>
        <v>145.03</v>
      </c>
      <c r="J866" s="76">
        <f t="shared" si="185"/>
        <v>145.03</v>
      </c>
    </row>
    <row r="867" spans="1:10" s="25" customFormat="1" ht="30" customHeight="1" x14ac:dyDescent="0.2">
      <c r="A867" s="73" t="s">
        <v>2091</v>
      </c>
      <c r="B867" s="73" t="s">
        <v>1908</v>
      </c>
      <c r="C867" s="73" t="s">
        <v>105</v>
      </c>
      <c r="D867" s="73" t="s">
        <v>1909</v>
      </c>
      <c r="E867" s="73"/>
      <c r="F867" s="74" t="s">
        <v>10</v>
      </c>
      <c r="G867" s="75">
        <v>28</v>
      </c>
      <c r="H867" s="76">
        <v>13.33</v>
      </c>
      <c r="I867" s="76">
        <f t="shared" si="183"/>
        <v>13.33</v>
      </c>
      <c r="J867" s="76">
        <f t="shared" si="185"/>
        <v>373.24</v>
      </c>
    </row>
    <row r="868" spans="1:10" s="25" customFormat="1" ht="22.5" customHeight="1" x14ac:dyDescent="0.2">
      <c r="A868" s="73" t="s">
        <v>2092</v>
      </c>
      <c r="B868" s="73" t="s">
        <v>1148</v>
      </c>
      <c r="C868" s="73" t="s">
        <v>105</v>
      </c>
      <c r="D868" s="73" t="s">
        <v>55</v>
      </c>
      <c r="E868" s="73"/>
      <c r="F868" s="74" t="s">
        <v>10</v>
      </c>
      <c r="G868" s="75">
        <v>18</v>
      </c>
      <c r="H868" s="76">
        <v>6.33</v>
      </c>
      <c r="I868" s="76">
        <f t="shared" si="183"/>
        <v>6.33</v>
      </c>
      <c r="J868" s="76">
        <f t="shared" si="185"/>
        <v>113.94</v>
      </c>
    </row>
    <row r="869" spans="1:10" s="25" customFormat="1" ht="30" customHeight="1" x14ac:dyDescent="0.2">
      <c r="A869" s="73" t="s">
        <v>2093</v>
      </c>
      <c r="B869" s="73" t="s">
        <v>1917</v>
      </c>
      <c r="C869" s="73" t="s">
        <v>105</v>
      </c>
      <c r="D869" s="73" t="s">
        <v>1918</v>
      </c>
      <c r="E869" s="73"/>
      <c r="F869" s="74" t="s">
        <v>10</v>
      </c>
      <c r="G869" s="75">
        <v>18</v>
      </c>
      <c r="H869" s="76">
        <v>13.55</v>
      </c>
      <c r="I869" s="76">
        <f t="shared" si="183"/>
        <v>13.55</v>
      </c>
      <c r="J869" s="76">
        <f t="shared" si="185"/>
        <v>243.9</v>
      </c>
    </row>
    <row r="870" spans="1:10" s="25" customFormat="1" ht="22.5" customHeight="1" x14ac:dyDescent="0.2">
      <c r="A870" s="73" t="s">
        <v>2094</v>
      </c>
      <c r="B870" s="73" t="s">
        <v>1150</v>
      </c>
      <c r="C870" s="73" t="s">
        <v>105</v>
      </c>
      <c r="D870" s="73" t="s">
        <v>85</v>
      </c>
      <c r="E870" s="73"/>
      <c r="F870" s="74" t="s">
        <v>10</v>
      </c>
      <c r="G870" s="75">
        <v>18</v>
      </c>
      <c r="H870" s="76">
        <v>12.71</v>
      </c>
      <c r="I870" s="76">
        <f t="shared" si="183"/>
        <v>12.71</v>
      </c>
      <c r="J870" s="76">
        <f t="shared" si="185"/>
        <v>228.78000000000003</v>
      </c>
    </row>
    <row r="871" spans="1:10" s="25" customFormat="1" ht="30" customHeight="1" x14ac:dyDescent="0.2">
      <c r="A871" s="73" t="s">
        <v>2095</v>
      </c>
      <c r="B871" s="73" t="s">
        <v>1914</v>
      </c>
      <c r="C871" s="73" t="s">
        <v>105</v>
      </c>
      <c r="D871" s="73" t="s">
        <v>1915</v>
      </c>
      <c r="E871" s="73"/>
      <c r="F871" s="74" t="s">
        <v>1</v>
      </c>
      <c r="G871" s="75">
        <v>5</v>
      </c>
      <c r="H871" s="76">
        <v>13.02</v>
      </c>
      <c r="I871" s="76">
        <f t="shared" si="183"/>
        <v>13.02</v>
      </c>
      <c r="J871" s="76">
        <f t="shared" si="185"/>
        <v>65.099999999999994</v>
      </c>
    </row>
    <row r="872" spans="1:10" s="25" customFormat="1" ht="15" customHeight="1" x14ac:dyDescent="0.2">
      <c r="A872" s="73" t="s">
        <v>2096</v>
      </c>
      <c r="B872" s="73" t="s">
        <v>1911</v>
      </c>
      <c r="C872" s="73" t="s">
        <v>105</v>
      </c>
      <c r="D872" s="73" t="s">
        <v>1912</v>
      </c>
      <c r="E872" s="73"/>
      <c r="F872" s="74" t="s">
        <v>1</v>
      </c>
      <c r="G872" s="75">
        <v>4</v>
      </c>
      <c r="H872" s="76">
        <v>7.39</v>
      </c>
      <c r="I872" s="76">
        <f t="shared" si="183"/>
        <v>7.39</v>
      </c>
      <c r="J872" s="76">
        <f t="shared" si="185"/>
        <v>29.56</v>
      </c>
    </row>
    <row r="873" spans="1:10" s="25" customFormat="1" ht="15" customHeight="1" x14ac:dyDescent="0.2">
      <c r="A873" s="73" t="s">
        <v>2097</v>
      </c>
      <c r="B873" s="73" t="s">
        <v>2098</v>
      </c>
      <c r="C873" s="73" t="s">
        <v>123</v>
      </c>
      <c r="D873" s="73" t="s">
        <v>2099</v>
      </c>
      <c r="E873" s="73"/>
      <c r="F873" s="74" t="s">
        <v>67</v>
      </c>
      <c r="G873" s="75">
        <v>4</v>
      </c>
      <c r="H873" s="76">
        <v>43.93</v>
      </c>
      <c r="I873" s="76">
        <f t="shared" si="183"/>
        <v>43.93</v>
      </c>
      <c r="J873" s="76">
        <f t="shared" si="185"/>
        <v>175.72</v>
      </c>
    </row>
    <row r="874" spans="1:10" s="25" customFormat="1" ht="15" customHeight="1" x14ac:dyDescent="0.2">
      <c r="A874" s="73" t="s">
        <v>2100</v>
      </c>
      <c r="B874" s="73" t="s">
        <v>2101</v>
      </c>
      <c r="C874" s="73" t="s">
        <v>114</v>
      </c>
      <c r="D874" s="73" t="s">
        <v>2102</v>
      </c>
      <c r="E874" s="73"/>
      <c r="F874" s="74" t="s">
        <v>53</v>
      </c>
      <c r="G874" s="75">
        <v>47</v>
      </c>
      <c r="H874" s="76">
        <v>5.53</v>
      </c>
      <c r="I874" s="76">
        <f t="shared" si="183"/>
        <v>5.53</v>
      </c>
      <c r="J874" s="76">
        <f t="shared" si="185"/>
        <v>259.91000000000003</v>
      </c>
    </row>
    <row r="875" spans="1:10" s="25" customFormat="1" ht="15" customHeight="1" x14ac:dyDescent="0.2">
      <c r="A875" s="73" t="s">
        <v>2103</v>
      </c>
      <c r="B875" s="73" t="s">
        <v>2104</v>
      </c>
      <c r="C875" s="73" t="s">
        <v>123</v>
      </c>
      <c r="D875" s="73" t="s">
        <v>2105</v>
      </c>
      <c r="E875" s="73"/>
      <c r="F875" s="74" t="s">
        <v>1</v>
      </c>
      <c r="G875" s="75">
        <v>1</v>
      </c>
      <c r="H875" s="76">
        <v>314.51</v>
      </c>
      <c r="I875" s="76">
        <f t="shared" si="183"/>
        <v>314.51</v>
      </c>
      <c r="J875" s="76">
        <f t="shared" si="185"/>
        <v>314.51</v>
      </c>
    </row>
    <row r="876" spans="1:10" s="25" customFormat="1" ht="15" customHeight="1" x14ac:dyDescent="0.2">
      <c r="A876" s="73" t="s">
        <v>2106</v>
      </c>
      <c r="B876" s="73" t="s">
        <v>1223</v>
      </c>
      <c r="C876" s="73" t="s">
        <v>114</v>
      </c>
      <c r="D876" s="73" t="s">
        <v>1224</v>
      </c>
      <c r="E876" s="73"/>
      <c r="F876" s="74" t="s">
        <v>67</v>
      </c>
      <c r="G876" s="75">
        <v>28</v>
      </c>
      <c r="H876" s="76">
        <v>2.46</v>
      </c>
      <c r="I876" s="76">
        <f t="shared" si="183"/>
        <v>2.46</v>
      </c>
      <c r="J876" s="76">
        <f t="shared" si="185"/>
        <v>68.88</v>
      </c>
    </row>
    <row r="877" spans="1:10" s="25" customFormat="1" ht="15" customHeight="1" x14ac:dyDescent="0.2">
      <c r="A877" s="22" t="s">
        <v>2107</v>
      </c>
      <c r="B877" s="22"/>
      <c r="C877" s="22"/>
      <c r="D877" s="22" t="s">
        <v>2108</v>
      </c>
      <c r="E877" s="22"/>
      <c r="F877" s="22"/>
      <c r="G877" s="23"/>
      <c r="H877" s="24"/>
      <c r="I877" s="24"/>
      <c r="J877" s="24">
        <f>J878+J890+J897+J903</f>
        <v>130164.22200000002</v>
      </c>
    </row>
    <row r="878" spans="1:10" s="25" customFormat="1" ht="15" customHeight="1" x14ac:dyDescent="0.2">
      <c r="A878" s="22" t="s">
        <v>2109</v>
      </c>
      <c r="B878" s="22"/>
      <c r="C878" s="22"/>
      <c r="D878" s="22" t="s">
        <v>2110</v>
      </c>
      <c r="E878" s="22"/>
      <c r="F878" s="22"/>
      <c r="G878" s="23"/>
      <c r="H878" s="24"/>
      <c r="I878" s="24"/>
      <c r="J878" s="24">
        <f>SUM(J879:J889)</f>
        <v>100996.97000000002</v>
      </c>
    </row>
    <row r="879" spans="1:10" s="25" customFormat="1" ht="22.5" customHeight="1" x14ac:dyDescent="0.2">
      <c r="A879" s="73" t="s">
        <v>2111</v>
      </c>
      <c r="B879" s="73" t="s">
        <v>2112</v>
      </c>
      <c r="C879" s="73" t="s">
        <v>123</v>
      </c>
      <c r="D879" s="73" t="s">
        <v>2113</v>
      </c>
      <c r="E879" s="73"/>
      <c r="F879" s="74" t="s">
        <v>1</v>
      </c>
      <c r="G879" s="75">
        <v>5</v>
      </c>
      <c r="H879" s="76">
        <v>2220.84</v>
      </c>
      <c r="I879" s="76">
        <f t="shared" ref="I879:I908" si="186">H879*$J$7</f>
        <v>2220.84</v>
      </c>
      <c r="J879" s="76">
        <f t="shared" ref="J879" si="187">G879*I879</f>
        <v>11104.2</v>
      </c>
    </row>
    <row r="880" spans="1:10" s="25" customFormat="1" ht="22.5" customHeight="1" x14ac:dyDescent="0.2">
      <c r="A880" s="73" t="s">
        <v>2114</v>
      </c>
      <c r="B880" s="73" t="s">
        <v>2115</v>
      </c>
      <c r="C880" s="73" t="s">
        <v>123</v>
      </c>
      <c r="D880" s="73" t="s">
        <v>2116</v>
      </c>
      <c r="E880" s="73"/>
      <c r="F880" s="74" t="s">
        <v>1</v>
      </c>
      <c r="G880" s="75">
        <v>17</v>
      </c>
      <c r="H880" s="76">
        <v>2464.14</v>
      </c>
      <c r="I880" s="76">
        <f t="shared" si="186"/>
        <v>2464.14</v>
      </c>
      <c r="J880" s="76">
        <f t="shared" ref="J880:J889" si="188">G880*I880</f>
        <v>41890.379999999997</v>
      </c>
    </row>
    <row r="881" spans="1:10" s="25" customFormat="1" ht="22.5" customHeight="1" x14ac:dyDescent="0.2">
      <c r="A881" s="73" t="s">
        <v>2117</v>
      </c>
      <c r="B881" s="73" t="s">
        <v>2118</v>
      </c>
      <c r="C881" s="73" t="s">
        <v>123</v>
      </c>
      <c r="D881" s="73" t="s">
        <v>2119</v>
      </c>
      <c r="E881" s="73"/>
      <c r="F881" s="74" t="s">
        <v>1</v>
      </c>
      <c r="G881" s="75">
        <v>1</v>
      </c>
      <c r="H881" s="76">
        <v>3347.03</v>
      </c>
      <c r="I881" s="76">
        <f t="shared" si="186"/>
        <v>3347.03</v>
      </c>
      <c r="J881" s="76">
        <f t="shared" si="188"/>
        <v>3347.03</v>
      </c>
    </row>
    <row r="882" spans="1:10" s="25" customFormat="1" ht="22.5" customHeight="1" x14ac:dyDescent="0.2">
      <c r="A882" s="73" t="s">
        <v>2120</v>
      </c>
      <c r="B882" s="73" t="s">
        <v>2121</v>
      </c>
      <c r="C882" s="73" t="s">
        <v>123</v>
      </c>
      <c r="D882" s="73" t="s">
        <v>2122</v>
      </c>
      <c r="E882" s="73"/>
      <c r="F882" s="74" t="s">
        <v>1</v>
      </c>
      <c r="G882" s="75">
        <v>2</v>
      </c>
      <c r="H882" s="76">
        <v>3470</v>
      </c>
      <c r="I882" s="76">
        <f t="shared" si="186"/>
        <v>3470</v>
      </c>
      <c r="J882" s="76">
        <f t="shared" si="188"/>
        <v>6940</v>
      </c>
    </row>
    <row r="883" spans="1:10" s="25" customFormat="1" ht="22.5" customHeight="1" x14ac:dyDescent="0.2">
      <c r="A883" s="73" t="s">
        <v>2123</v>
      </c>
      <c r="B883" s="73" t="s">
        <v>2124</v>
      </c>
      <c r="C883" s="73" t="s">
        <v>123</v>
      </c>
      <c r="D883" s="73" t="s">
        <v>2125</v>
      </c>
      <c r="E883" s="73"/>
      <c r="F883" s="74" t="s">
        <v>1</v>
      </c>
      <c r="G883" s="75">
        <v>2</v>
      </c>
      <c r="H883" s="76">
        <v>8125.37</v>
      </c>
      <c r="I883" s="76">
        <f t="shared" si="186"/>
        <v>8125.37</v>
      </c>
      <c r="J883" s="76">
        <f t="shared" si="188"/>
        <v>16250.74</v>
      </c>
    </row>
    <row r="884" spans="1:10" s="25" customFormat="1" ht="22.5" customHeight="1" x14ac:dyDescent="0.2">
      <c r="A884" s="73" t="s">
        <v>2126</v>
      </c>
      <c r="B884" s="73" t="s">
        <v>2127</v>
      </c>
      <c r="C884" s="73" t="s">
        <v>123</v>
      </c>
      <c r="D884" s="73" t="s">
        <v>2128</v>
      </c>
      <c r="E884" s="73"/>
      <c r="F884" s="74" t="s">
        <v>1</v>
      </c>
      <c r="G884" s="75">
        <v>1</v>
      </c>
      <c r="H884" s="76">
        <v>8144.71</v>
      </c>
      <c r="I884" s="76">
        <f t="shared" si="186"/>
        <v>8144.71</v>
      </c>
      <c r="J884" s="76">
        <f t="shared" si="188"/>
        <v>8144.71</v>
      </c>
    </row>
    <row r="885" spans="1:10" s="25" customFormat="1" ht="22.5" customHeight="1" x14ac:dyDescent="0.2">
      <c r="A885" s="73" t="s">
        <v>2129</v>
      </c>
      <c r="B885" s="73" t="s">
        <v>2130</v>
      </c>
      <c r="C885" s="73" t="s">
        <v>123</v>
      </c>
      <c r="D885" s="73" t="s">
        <v>2131</v>
      </c>
      <c r="E885" s="73"/>
      <c r="F885" s="74" t="s">
        <v>1</v>
      </c>
      <c r="G885" s="75">
        <v>1</v>
      </c>
      <c r="H885" s="76">
        <v>9583.58</v>
      </c>
      <c r="I885" s="76">
        <f t="shared" si="186"/>
        <v>9583.58</v>
      </c>
      <c r="J885" s="76">
        <f t="shared" si="188"/>
        <v>9583.58</v>
      </c>
    </row>
    <row r="886" spans="1:10" s="25" customFormat="1" ht="22.5" customHeight="1" x14ac:dyDescent="0.2">
      <c r="A886" s="73" t="s">
        <v>2132</v>
      </c>
      <c r="B886" s="73" t="s">
        <v>2133</v>
      </c>
      <c r="C886" s="73" t="s">
        <v>123</v>
      </c>
      <c r="D886" s="73" t="s">
        <v>2134</v>
      </c>
      <c r="E886" s="73"/>
      <c r="F886" s="74" t="s">
        <v>1</v>
      </c>
      <c r="G886" s="75">
        <v>5</v>
      </c>
      <c r="H886" s="76">
        <v>257.77</v>
      </c>
      <c r="I886" s="76">
        <f t="shared" si="186"/>
        <v>257.77</v>
      </c>
      <c r="J886" s="76">
        <f t="shared" si="188"/>
        <v>1288.8499999999999</v>
      </c>
    </row>
    <row r="887" spans="1:10" s="25" customFormat="1" ht="22.5" customHeight="1" x14ac:dyDescent="0.2">
      <c r="A887" s="73" t="s">
        <v>2135</v>
      </c>
      <c r="B887" s="73" t="s">
        <v>2136</v>
      </c>
      <c r="C887" s="73" t="s">
        <v>123</v>
      </c>
      <c r="D887" s="73" t="s">
        <v>2137</v>
      </c>
      <c r="E887" s="73"/>
      <c r="F887" s="74" t="s">
        <v>1</v>
      </c>
      <c r="G887" s="75">
        <v>2</v>
      </c>
      <c r="H887" s="76">
        <v>420.59</v>
      </c>
      <c r="I887" s="76">
        <f t="shared" si="186"/>
        <v>420.59</v>
      </c>
      <c r="J887" s="76">
        <f t="shared" si="188"/>
        <v>841.18</v>
      </c>
    </row>
    <row r="888" spans="1:10" s="25" customFormat="1" ht="22.5" customHeight="1" x14ac:dyDescent="0.2">
      <c r="A888" s="73" t="s">
        <v>2138</v>
      </c>
      <c r="B888" s="73" t="s">
        <v>2139</v>
      </c>
      <c r="C888" s="73" t="s">
        <v>123</v>
      </c>
      <c r="D888" s="73" t="s">
        <v>2140</v>
      </c>
      <c r="E888" s="73"/>
      <c r="F888" s="74" t="s">
        <v>1</v>
      </c>
      <c r="G888" s="75">
        <v>2</v>
      </c>
      <c r="H888" s="76">
        <v>410.03</v>
      </c>
      <c r="I888" s="76">
        <f t="shared" si="186"/>
        <v>410.03</v>
      </c>
      <c r="J888" s="76">
        <f t="shared" si="188"/>
        <v>820.06</v>
      </c>
    </row>
    <row r="889" spans="1:10" s="25" customFormat="1" ht="15" customHeight="1" x14ac:dyDescent="0.2">
      <c r="A889" s="73" t="s">
        <v>2141</v>
      </c>
      <c r="B889" s="73" t="s">
        <v>2142</v>
      </c>
      <c r="C889" s="73" t="s">
        <v>123</v>
      </c>
      <c r="D889" s="73" t="s">
        <v>2143</v>
      </c>
      <c r="E889" s="73"/>
      <c r="F889" s="74" t="s">
        <v>1</v>
      </c>
      <c r="G889" s="75">
        <v>112</v>
      </c>
      <c r="H889" s="76">
        <v>7.02</v>
      </c>
      <c r="I889" s="76">
        <f t="shared" si="186"/>
        <v>7.02</v>
      </c>
      <c r="J889" s="76">
        <f t="shared" si="188"/>
        <v>786.24</v>
      </c>
    </row>
    <row r="890" spans="1:10" s="25" customFormat="1" ht="15" customHeight="1" x14ac:dyDescent="0.2">
      <c r="A890" s="22" t="s">
        <v>2144</v>
      </c>
      <c r="B890" s="22"/>
      <c r="C890" s="22"/>
      <c r="D890" s="22" t="s">
        <v>2145</v>
      </c>
      <c r="E890" s="22"/>
      <c r="F890" s="22"/>
      <c r="G890" s="23"/>
      <c r="H890" s="24"/>
      <c r="I890" s="24"/>
      <c r="J890" s="24">
        <f>SUM(J891:J896)</f>
        <v>21050.632000000001</v>
      </c>
    </row>
    <row r="891" spans="1:10" s="25" customFormat="1" ht="15" customHeight="1" x14ac:dyDescent="0.2">
      <c r="A891" s="73" t="s">
        <v>2146</v>
      </c>
      <c r="B891" s="73" t="s">
        <v>2147</v>
      </c>
      <c r="C891" s="73" t="s">
        <v>123</v>
      </c>
      <c r="D891" s="73" t="s">
        <v>2148</v>
      </c>
      <c r="E891" s="73"/>
      <c r="F891" s="74" t="s">
        <v>10</v>
      </c>
      <c r="G891" s="75">
        <v>30</v>
      </c>
      <c r="H891" s="76">
        <v>21.86</v>
      </c>
      <c r="I891" s="76">
        <f t="shared" si="186"/>
        <v>21.86</v>
      </c>
      <c r="J891" s="76">
        <f t="shared" ref="J891" si="189">G891*I891</f>
        <v>655.8</v>
      </c>
    </row>
    <row r="892" spans="1:10" s="25" customFormat="1" ht="15" customHeight="1" x14ac:dyDescent="0.2">
      <c r="A892" s="73" t="s">
        <v>2149</v>
      </c>
      <c r="B892" s="73" t="s">
        <v>2150</v>
      </c>
      <c r="C892" s="73" t="s">
        <v>123</v>
      </c>
      <c r="D892" s="73" t="s">
        <v>2151</v>
      </c>
      <c r="E892" s="73"/>
      <c r="F892" s="74" t="s">
        <v>1</v>
      </c>
      <c r="G892" s="75">
        <v>14</v>
      </c>
      <c r="H892" s="76">
        <v>29.21</v>
      </c>
      <c r="I892" s="76">
        <f t="shared" si="186"/>
        <v>29.21</v>
      </c>
      <c r="J892" s="76">
        <f t="shared" ref="J892:J896" si="190">G892*I892</f>
        <v>408.94</v>
      </c>
    </row>
    <row r="893" spans="1:10" s="25" customFormat="1" ht="15" customHeight="1" x14ac:dyDescent="0.2">
      <c r="A893" s="73" t="s">
        <v>2152</v>
      </c>
      <c r="B893" s="73" t="s">
        <v>2153</v>
      </c>
      <c r="C893" s="73" t="s">
        <v>123</v>
      </c>
      <c r="D893" s="73" t="s">
        <v>2154</v>
      </c>
      <c r="E893" s="73"/>
      <c r="F893" s="74" t="s">
        <v>10</v>
      </c>
      <c r="G893" s="75">
        <v>247</v>
      </c>
      <c r="H893" s="76">
        <v>58.83</v>
      </c>
      <c r="I893" s="76">
        <f t="shared" si="186"/>
        <v>58.83</v>
      </c>
      <c r="J893" s="76">
        <f t="shared" si="190"/>
        <v>14531.01</v>
      </c>
    </row>
    <row r="894" spans="1:10" s="25" customFormat="1" ht="15" customHeight="1" x14ac:dyDescent="0.2">
      <c r="A894" s="73" t="s">
        <v>2155</v>
      </c>
      <c r="B894" s="73" t="s">
        <v>2156</v>
      </c>
      <c r="C894" s="73" t="s">
        <v>123</v>
      </c>
      <c r="D894" s="73" t="s">
        <v>2157</v>
      </c>
      <c r="E894" s="73"/>
      <c r="F894" s="74" t="s">
        <v>10</v>
      </c>
      <c r="G894" s="75">
        <v>50.3</v>
      </c>
      <c r="H894" s="76">
        <v>76.510000000000005</v>
      </c>
      <c r="I894" s="76">
        <f t="shared" si="186"/>
        <v>76.510000000000005</v>
      </c>
      <c r="J894" s="76">
        <f t="shared" si="190"/>
        <v>3848.453</v>
      </c>
    </row>
    <row r="895" spans="1:10" s="25" customFormat="1" ht="15" customHeight="1" x14ac:dyDescent="0.2">
      <c r="A895" s="73" t="s">
        <v>2158</v>
      </c>
      <c r="B895" s="73" t="s">
        <v>2159</v>
      </c>
      <c r="C895" s="73" t="s">
        <v>123</v>
      </c>
      <c r="D895" s="73" t="s">
        <v>2160</v>
      </c>
      <c r="E895" s="73"/>
      <c r="F895" s="74" t="s">
        <v>10</v>
      </c>
      <c r="G895" s="75">
        <v>19.899999999999999</v>
      </c>
      <c r="H895" s="76">
        <v>76.510000000000005</v>
      </c>
      <c r="I895" s="76">
        <f t="shared" si="186"/>
        <v>76.510000000000005</v>
      </c>
      <c r="J895" s="76">
        <f t="shared" si="190"/>
        <v>1522.549</v>
      </c>
    </row>
    <row r="896" spans="1:10" s="25" customFormat="1" ht="30" customHeight="1" x14ac:dyDescent="0.2">
      <c r="A896" s="73" t="s">
        <v>2161</v>
      </c>
      <c r="B896" s="73" t="s">
        <v>2162</v>
      </c>
      <c r="C896" s="73" t="s">
        <v>105</v>
      </c>
      <c r="D896" s="73" t="s">
        <v>2163</v>
      </c>
      <c r="E896" s="73"/>
      <c r="F896" s="74" t="s">
        <v>10</v>
      </c>
      <c r="G896" s="75">
        <v>6</v>
      </c>
      <c r="H896" s="76">
        <v>13.98</v>
      </c>
      <c r="I896" s="76">
        <f t="shared" si="186"/>
        <v>13.98</v>
      </c>
      <c r="J896" s="76">
        <f t="shared" si="190"/>
        <v>83.88</v>
      </c>
    </row>
    <row r="897" spans="1:10" s="25" customFormat="1" ht="15" customHeight="1" x14ac:dyDescent="0.2">
      <c r="A897" s="22" t="s">
        <v>2164</v>
      </c>
      <c r="B897" s="22"/>
      <c r="C897" s="22"/>
      <c r="D897" s="22" t="s">
        <v>247</v>
      </c>
      <c r="E897" s="22"/>
      <c r="F897" s="22"/>
      <c r="G897" s="23"/>
      <c r="H897" s="24"/>
      <c r="I897" s="24"/>
      <c r="J897" s="24">
        <f>SUM(J898:J902)</f>
        <v>3873.02</v>
      </c>
    </row>
    <row r="898" spans="1:10" s="25" customFormat="1" ht="15" customHeight="1" x14ac:dyDescent="0.2">
      <c r="A898" s="73" t="s">
        <v>2165</v>
      </c>
      <c r="B898" s="73" t="s">
        <v>2166</v>
      </c>
      <c r="C898" s="73" t="s">
        <v>123</v>
      </c>
      <c r="D898" s="73" t="s">
        <v>2167</v>
      </c>
      <c r="E898" s="73"/>
      <c r="F898" s="74" t="s">
        <v>1</v>
      </c>
      <c r="G898" s="75">
        <v>10</v>
      </c>
      <c r="H898" s="76">
        <v>17.82</v>
      </c>
      <c r="I898" s="76">
        <f t="shared" si="186"/>
        <v>17.82</v>
      </c>
      <c r="J898" s="76">
        <f t="shared" ref="J898:J902" si="191">G898*I898</f>
        <v>178.2</v>
      </c>
    </row>
    <row r="899" spans="1:10" s="25" customFormat="1" ht="15" customHeight="1" x14ac:dyDescent="0.2">
      <c r="A899" s="73" t="s">
        <v>2168</v>
      </c>
      <c r="B899" s="73" t="s">
        <v>2169</v>
      </c>
      <c r="C899" s="73" t="s">
        <v>123</v>
      </c>
      <c r="D899" s="73" t="s">
        <v>2170</v>
      </c>
      <c r="E899" s="73"/>
      <c r="F899" s="74" t="s">
        <v>1</v>
      </c>
      <c r="G899" s="75">
        <v>20</v>
      </c>
      <c r="H899" s="76">
        <v>19.38</v>
      </c>
      <c r="I899" s="76">
        <f t="shared" si="186"/>
        <v>19.38</v>
      </c>
      <c r="J899" s="76">
        <f t="shared" si="191"/>
        <v>387.59999999999997</v>
      </c>
    </row>
    <row r="900" spans="1:10" s="25" customFormat="1" ht="15" customHeight="1" x14ac:dyDescent="0.2">
      <c r="A900" s="73" t="s">
        <v>2171</v>
      </c>
      <c r="B900" s="73" t="s">
        <v>2172</v>
      </c>
      <c r="C900" s="73" t="s">
        <v>123</v>
      </c>
      <c r="D900" s="73" t="s">
        <v>2173</v>
      </c>
      <c r="E900" s="73"/>
      <c r="F900" s="74" t="s">
        <v>1</v>
      </c>
      <c r="G900" s="75">
        <v>30</v>
      </c>
      <c r="H900" s="76">
        <v>45.01</v>
      </c>
      <c r="I900" s="76">
        <f t="shared" si="186"/>
        <v>45.01</v>
      </c>
      <c r="J900" s="76">
        <f t="shared" si="191"/>
        <v>1350.3</v>
      </c>
    </row>
    <row r="901" spans="1:10" s="25" customFormat="1" ht="15" customHeight="1" x14ac:dyDescent="0.2">
      <c r="A901" s="73" t="s">
        <v>2174</v>
      </c>
      <c r="B901" s="73" t="s">
        <v>2175</v>
      </c>
      <c r="C901" s="73" t="s">
        <v>123</v>
      </c>
      <c r="D901" s="73" t="s">
        <v>2176</v>
      </c>
      <c r="E901" s="73"/>
      <c r="F901" s="74" t="s">
        <v>1</v>
      </c>
      <c r="G901" s="75">
        <v>28</v>
      </c>
      <c r="H901" s="76">
        <v>42.44</v>
      </c>
      <c r="I901" s="76">
        <f t="shared" si="186"/>
        <v>42.44</v>
      </c>
      <c r="J901" s="76">
        <f t="shared" si="191"/>
        <v>1188.32</v>
      </c>
    </row>
    <row r="902" spans="1:10" s="25" customFormat="1" ht="15" customHeight="1" x14ac:dyDescent="0.2">
      <c r="A902" s="73" t="s">
        <v>2177</v>
      </c>
      <c r="B902" s="73" t="s">
        <v>2178</v>
      </c>
      <c r="C902" s="73" t="s">
        <v>123</v>
      </c>
      <c r="D902" s="73" t="s">
        <v>2179</v>
      </c>
      <c r="E902" s="73"/>
      <c r="F902" s="74" t="s">
        <v>1</v>
      </c>
      <c r="G902" s="75">
        <v>15</v>
      </c>
      <c r="H902" s="76">
        <v>51.24</v>
      </c>
      <c r="I902" s="76">
        <f t="shared" si="186"/>
        <v>51.24</v>
      </c>
      <c r="J902" s="76">
        <f t="shared" si="191"/>
        <v>768.6</v>
      </c>
    </row>
    <row r="903" spans="1:10" s="25" customFormat="1" ht="15" customHeight="1" x14ac:dyDescent="0.2">
      <c r="A903" s="22" t="s">
        <v>2180</v>
      </c>
      <c r="B903" s="22"/>
      <c r="C903" s="22"/>
      <c r="D903" s="22" t="s">
        <v>2181</v>
      </c>
      <c r="E903" s="22"/>
      <c r="F903" s="22"/>
      <c r="G903" s="23"/>
      <c r="H903" s="24"/>
      <c r="I903" s="24"/>
      <c r="J903" s="24">
        <f>SUM(J904:J908)</f>
        <v>4243.6000000000013</v>
      </c>
    </row>
    <row r="904" spans="1:10" s="25" customFormat="1" ht="15" customHeight="1" x14ac:dyDescent="0.2">
      <c r="A904" s="73" t="s">
        <v>2182</v>
      </c>
      <c r="B904" s="73" t="s">
        <v>2183</v>
      </c>
      <c r="C904" s="73" t="s">
        <v>123</v>
      </c>
      <c r="D904" s="73" t="s">
        <v>2184</v>
      </c>
      <c r="E904" s="73"/>
      <c r="F904" s="74" t="s">
        <v>67</v>
      </c>
      <c r="G904" s="75">
        <v>12</v>
      </c>
      <c r="H904" s="76">
        <v>111.94</v>
      </c>
      <c r="I904" s="76">
        <f t="shared" si="186"/>
        <v>111.94</v>
      </c>
      <c r="J904" s="76">
        <f t="shared" ref="J904:J908" si="192">G904*I904</f>
        <v>1343.28</v>
      </c>
    </row>
    <row r="905" spans="1:10" s="25" customFormat="1" ht="22.5" customHeight="1" x14ac:dyDescent="0.2">
      <c r="A905" s="73" t="s">
        <v>2185</v>
      </c>
      <c r="B905" s="73" t="s">
        <v>2186</v>
      </c>
      <c r="C905" s="73" t="s">
        <v>123</v>
      </c>
      <c r="D905" s="73" t="s">
        <v>2187</v>
      </c>
      <c r="E905" s="73"/>
      <c r="F905" s="74" t="s">
        <v>10</v>
      </c>
      <c r="G905" s="75">
        <v>149</v>
      </c>
      <c r="H905" s="76">
        <v>16.260000000000002</v>
      </c>
      <c r="I905" s="76">
        <f t="shared" si="186"/>
        <v>16.260000000000002</v>
      </c>
      <c r="J905" s="76">
        <f t="shared" si="192"/>
        <v>2422.7400000000002</v>
      </c>
    </row>
    <row r="906" spans="1:10" s="25" customFormat="1" ht="22.5" customHeight="1" x14ac:dyDescent="0.2">
      <c r="A906" s="73" t="s">
        <v>2188</v>
      </c>
      <c r="B906" s="73" t="s">
        <v>2189</v>
      </c>
      <c r="C906" s="73" t="s">
        <v>123</v>
      </c>
      <c r="D906" s="73" t="s">
        <v>2190</v>
      </c>
      <c r="E906" s="73"/>
      <c r="F906" s="74" t="s">
        <v>1</v>
      </c>
      <c r="G906" s="75">
        <v>43</v>
      </c>
      <c r="H906" s="76">
        <v>6.04</v>
      </c>
      <c r="I906" s="76">
        <f t="shared" si="186"/>
        <v>6.04</v>
      </c>
      <c r="J906" s="76">
        <f t="shared" si="192"/>
        <v>259.72000000000003</v>
      </c>
    </row>
    <row r="907" spans="1:10" s="25" customFormat="1" ht="22.5" customHeight="1" x14ac:dyDescent="0.2">
      <c r="A907" s="73" t="s">
        <v>2191</v>
      </c>
      <c r="B907" s="73" t="s">
        <v>2192</v>
      </c>
      <c r="C907" s="73" t="s">
        <v>123</v>
      </c>
      <c r="D907" s="73" t="s">
        <v>2193</v>
      </c>
      <c r="E907" s="73"/>
      <c r="F907" s="74" t="s">
        <v>1</v>
      </c>
      <c r="G907" s="75">
        <v>3</v>
      </c>
      <c r="H907" s="76">
        <v>7.67</v>
      </c>
      <c r="I907" s="76">
        <f t="shared" si="186"/>
        <v>7.67</v>
      </c>
      <c r="J907" s="76">
        <f t="shared" si="192"/>
        <v>23.009999999999998</v>
      </c>
    </row>
    <row r="908" spans="1:10" s="25" customFormat="1" ht="22.5" customHeight="1" x14ac:dyDescent="0.2">
      <c r="A908" s="73" t="s">
        <v>2194</v>
      </c>
      <c r="B908" s="73" t="s">
        <v>2195</v>
      </c>
      <c r="C908" s="73" t="s">
        <v>105</v>
      </c>
      <c r="D908" s="73" t="s">
        <v>2196</v>
      </c>
      <c r="E908" s="73"/>
      <c r="F908" s="74" t="s">
        <v>10</v>
      </c>
      <c r="G908" s="75">
        <v>15</v>
      </c>
      <c r="H908" s="76">
        <v>12.99</v>
      </c>
      <c r="I908" s="76">
        <f t="shared" si="186"/>
        <v>12.99</v>
      </c>
      <c r="J908" s="76">
        <f t="shared" si="192"/>
        <v>194.85</v>
      </c>
    </row>
    <row r="909" spans="1:10" s="25" customFormat="1" ht="15" customHeight="1" x14ac:dyDescent="0.2">
      <c r="A909" s="22" t="s">
        <v>2197</v>
      </c>
      <c r="B909" s="22"/>
      <c r="C909" s="22"/>
      <c r="D909" s="22" t="s">
        <v>2198</v>
      </c>
      <c r="E909" s="22"/>
      <c r="F909" s="22"/>
      <c r="G909" s="23"/>
      <c r="H909" s="24"/>
      <c r="I909" s="24"/>
      <c r="J909" s="68">
        <f>J910+J947</f>
        <v>52221.176500000001</v>
      </c>
    </row>
    <row r="910" spans="1:10" s="25" customFormat="1" ht="15" customHeight="1" x14ac:dyDescent="0.2">
      <c r="A910" s="22" t="s">
        <v>2199</v>
      </c>
      <c r="B910" s="22"/>
      <c r="C910" s="22"/>
      <c r="D910" s="22" t="s">
        <v>1736</v>
      </c>
      <c r="E910" s="22"/>
      <c r="F910" s="22"/>
      <c r="G910" s="23"/>
      <c r="H910" s="24"/>
      <c r="I910" s="24"/>
      <c r="J910" s="68">
        <f>SUM(J911:J946)</f>
        <v>23946.546499999997</v>
      </c>
    </row>
    <row r="911" spans="1:10" s="25" customFormat="1" ht="37.5" customHeight="1" x14ac:dyDescent="0.2">
      <c r="A911" s="73" t="s">
        <v>2200</v>
      </c>
      <c r="B911" s="73" t="s">
        <v>2201</v>
      </c>
      <c r="C911" s="73" t="s">
        <v>105</v>
      </c>
      <c r="D911" s="73" t="s">
        <v>2202</v>
      </c>
      <c r="E911" s="73"/>
      <c r="F911" s="74" t="s">
        <v>10</v>
      </c>
      <c r="G911" s="75">
        <v>52</v>
      </c>
      <c r="H911" s="76">
        <v>77.819999999999993</v>
      </c>
      <c r="I911" s="76">
        <f t="shared" ref="I911:I967" si="193">H911*$J$7</f>
        <v>77.819999999999993</v>
      </c>
      <c r="J911" s="76">
        <f t="shared" ref="J911" si="194">G911*I911</f>
        <v>4046.6399999999994</v>
      </c>
    </row>
    <row r="912" spans="1:10" s="25" customFormat="1" ht="15" customHeight="1" x14ac:dyDescent="0.2">
      <c r="A912" s="73" t="s">
        <v>2203</v>
      </c>
      <c r="B912" s="73" t="s">
        <v>2204</v>
      </c>
      <c r="C912" s="73" t="s">
        <v>114</v>
      </c>
      <c r="D912" s="73" t="s">
        <v>2205</v>
      </c>
      <c r="E912" s="73"/>
      <c r="F912" s="74" t="s">
        <v>67</v>
      </c>
      <c r="G912" s="75">
        <v>14</v>
      </c>
      <c r="H912" s="76">
        <v>143.41999999999999</v>
      </c>
      <c r="I912" s="76">
        <f t="shared" si="193"/>
        <v>143.41999999999999</v>
      </c>
      <c r="J912" s="76">
        <f t="shared" ref="J912:J946" si="195">G912*I912</f>
        <v>2007.8799999999999</v>
      </c>
    </row>
    <row r="913" spans="1:10" s="25" customFormat="1" ht="30" customHeight="1" x14ac:dyDescent="0.2">
      <c r="A913" s="73" t="s">
        <v>2206</v>
      </c>
      <c r="B913" s="73" t="s">
        <v>2207</v>
      </c>
      <c r="C913" s="73" t="s">
        <v>105</v>
      </c>
      <c r="D913" s="73" t="s">
        <v>2208</v>
      </c>
      <c r="E913" s="73"/>
      <c r="F913" s="74" t="s">
        <v>1</v>
      </c>
      <c r="G913" s="75">
        <v>10</v>
      </c>
      <c r="H913" s="76">
        <v>144.80000000000001</v>
      </c>
      <c r="I913" s="76">
        <f t="shared" si="193"/>
        <v>144.80000000000001</v>
      </c>
      <c r="J913" s="76">
        <f t="shared" si="195"/>
        <v>1448</v>
      </c>
    </row>
    <row r="914" spans="1:10" s="25" customFormat="1" ht="15" customHeight="1" x14ac:dyDescent="0.2">
      <c r="A914" s="73" t="s">
        <v>2209</v>
      </c>
      <c r="B914" s="73" t="s">
        <v>2210</v>
      </c>
      <c r="C914" s="73" t="s">
        <v>114</v>
      </c>
      <c r="D914" s="73" t="s">
        <v>2211</v>
      </c>
      <c r="E914" s="73"/>
      <c r="F914" s="74" t="s">
        <v>67</v>
      </c>
      <c r="G914" s="75">
        <v>1</v>
      </c>
      <c r="H914" s="76">
        <v>72.45</v>
      </c>
      <c r="I914" s="76">
        <f t="shared" si="193"/>
        <v>72.45</v>
      </c>
      <c r="J914" s="76">
        <f t="shared" si="195"/>
        <v>72.45</v>
      </c>
    </row>
    <row r="915" spans="1:10" s="25" customFormat="1" ht="22.5" customHeight="1" x14ac:dyDescent="0.2">
      <c r="A915" s="73" t="s">
        <v>2212</v>
      </c>
      <c r="B915" s="73" t="s">
        <v>2213</v>
      </c>
      <c r="C915" s="73" t="s">
        <v>105</v>
      </c>
      <c r="D915" s="73" t="s">
        <v>2214</v>
      </c>
      <c r="E915" s="73"/>
      <c r="F915" s="74" t="s">
        <v>1</v>
      </c>
      <c r="G915" s="75">
        <v>3</v>
      </c>
      <c r="H915" s="76">
        <v>219.31</v>
      </c>
      <c r="I915" s="76">
        <f t="shared" si="193"/>
        <v>219.31</v>
      </c>
      <c r="J915" s="76">
        <f t="shared" si="195"/>
        <v>657.93000000000006</v>
      </c>
    </row>
    <row r="916" spans="1:10" s="25" customFormat="1" ht="22.5" customHeight="1" x14ac:dyDescent="0.2">
      <c r="A916" s="73" t="s">
        <v>2215</v>
      </c>
      <c r="B916" s="73" t="s">
        <v>2216</v>
      </c>
      <c r="C916" s="73" t="s">
        <v>123</v>
      </c>
      <c r="D916" s="73" t="s">
        <v>2217</v>
      </c>
      <c r="E916" s="73"/>
      <c r="F916" s="74" t="s">
        <v>1</v>
      </c>
      <c r="G916" s="75">
        <v>9</v>
      </c>
      <c r="H916" s="76">
        <v>415.71</v>
      </c>
      <c r="I916" s="76">
        <f t="shared" si="193"/>
        <v>415.71</v>
      </c>
      <c r="J916" s="76">
        <f t="shared" si="195"/>
        <v>3741.39</v>
      </c>
    </row>
    <row r="917" spans="1:10" s="25" customFormat="1" ht="15" customHeight="1" x14ac:dyDescent="0.2">
      <c r="A917" s="73" t="s">
        <v>2218</v>
      </c>
      <c r="B917" s="73" t="s">
        <v>2219</v>
      </c>
      <c r="C917" s="73" t="s">
        <v>105</v>
      </c>
      <c r="D917" s="73" t="s">
        <v>2220</v>
      </c>
      <c r="E917" s="73"/>
      <c r="F917" s="74" t="s">
        <v>1</v>
      </c>
      <c r="G917" s="75">
        <v>2</v>
      </c>
      <c r="H917" s="76">
        <v>243.29</v>
      </c>
      <c r="I917" s="76">
        <f t="shared" si="193"/>
        <v>243.29</v>
      </c>
      <c r="J917" s="76">
        <f t="shared" si="195"/>
        <v>486.58</v>
      </c>
    </row>
    <row r="918" spans="1:10" s="25" customFormat="1" ht="15" customHeight="1" x14ac:dyDescent="0.2">
      <c r="A918" s="73" t="s">
        <v>2221</v>
      </c>
      <c r="B918" s="73" t="s">
        <v>2222</v>
      </c>
      <c r="C918" s="73" t="s">
        <v>1954</v>
      </c>
      <c r="D918" s="73" t="s">
        <v>2223</v>
      </c>
      <c r="E918" s="73"/>
      <c r="F918" s="74" t="s">
        <v>1</v>
      </c>
      <c r="G918" s="75">
        <v>7</v>
      </c>
      <c r="H918" s="76">
        <v>55.83</v>
      </c>
      <c r="I918" s="76">
        <f t="shared" si="193"/>
        <v>55.83</v>
      </c>
      <c r="J918" s="76">
        <f t="shared" si="195"/>
        <v>390.81</v>
      </c>
    </row>
    <row r="919" spans="1:10" s="25" customFormat="1" ht="30" customHeight="1" x14ac:dyDescent="0.2">
      <c r="A919" s="73" t="s">
        <v>2224</v>
      </c>
      <c r="B919" s="73" t="s">
        <v>2225</v>
      </c>
      <c r="C919" s="73" t="s">
        <v>105</v>
      </c>
      <c r="D919" s="73" t="s">
        <v>2226</v>
      </c>
      <c r="E919" s="73"/>
      <c r="F919" s="74" t="s">
        <v>1</v>
      </c>
      <c r="G919" s="75">
        <v>9</v>
      </c>
      <c r="H919" s="76">
        <v>73.209999999999994</v>
      </c>
      <c r="I919" s="76">
        <f t="shared" si="193"/>
        <v>73.209999999999994</v>
      </c>
      <c r="J919" s="76">
        <f t="shared" si="195"/>
        <v>658.89</v>
      </c>
    </row>
    <row r="920" spans="1:10" s="25" customFormat="1" ht="15" customHeight="1" x14ac:dyDescent="0.2">
      <c r="A920" s="73" t="s">
        <v>2227</v>
      </c>
      <c r="B920" s="73" t="s">
        <v>2228</v>
      </c>
      <c r="C920" s="73" t="s">
        <v>114</v>
      </c>
      <c r="D920" s="73" t="s">
        <v>2229</v>
      </c>
      <c r="E920" s="73"/>
      <c r="F920" s="74" t="s">
        <v>67</v>
      </c>
      <c r="G920" s="75">
        <v>1</v>
      </c>
      <c r="H920" s="76">
        <v>47.35</v>
      </c>
      <c r="I920" s="76">
        <f t="shared" si="193"/>
        <v>47.35</v>
      </c>
      <c r="J920" s="76">
        <f t="shared" si="195"/>
        <v>47.35</v>
      </c>
    </row>
    <row r="921" spans="1:10" s="25" customFormat="1" ht="30" customHeight="1" x14ac:dyDescent="0.2">
      <c r="A921" s="73" t="s">
        <v>2230</v>
      </c>
      <c r="B921" s="73" t="s">
        <v>2231</v>
      </c>
      <c r="C921" s="73" t="s">
        <v>105</v>
      </c>
      <c r="D921" s="73" t="s">
        <v>2232</v>
      </c>
      <c r="E921" s="73"/>
      <c r="F921" s="74" t="s">
        <v>1</v>
      </c>
      <c r="G921" s="75">
        <v>6</v>
      </c>
      <c r="H921" s="76">
        <v>136.08000000000001</v>
      </c>
      <c r="I921" s="76">
        <f t="shared" si="193"/>
        <v>136.08000000000001</v>
      </c>
      <c r="J921" s="76">
        <f t="shared" si="195"/>
        <v>816.48</v>
      </c>
    </row>
    <row r="922" spans="1:10" s="25" customFormat="1" ht="45" customHeight="1" x14ac:dyDescent="0.2">
      <c r="A922" s="73" t="s">
        <v>2233</v>
      </c>
      <c r="B922" s="73" t="s">
        <v>2234</v>
      </c>
      <c r="C922" s="73" t="s">
        <v>123</v>
      </c>
      <c r="D922" s="73" t="s">
        <v>2235</v>
      </c>
      <c r="E922" s="73"/>
      <c r="F922" s="74" t="s">
        <v>1</v>
      </c>
      <c r="G922" s="75">
        <v>2</v>
      </c>
      <c r="H922" s="76">
        <v>1602.43</v>
      </c>
      <c r="I922" s="76">
        <f t="shared" si="193"/>
        <v>1602.43</v>
      </c>
      <c r="J922" s="76">
        <f t="shared" si="195"/>
        <v>3204.86</v>
      </c>
    </row>
    <row r="923" spans="1:10" s="25" customFormat="1" ht="15" customHeight="1" x14ac:dyDescent="0.2">
      <c r="A923" s="73" t="s">
        <v>2236</v>
      </c>
      <c r="B923" s="73" t="s">
        <v>2237</v>
      </c>
      <c r="C923" s="73" t="s">
        <v>123</v>
      </c>
      <c r="D923" s="73" t="s">
        <v>2238</v>
      </c>
      <c r="E923" s="73"/>
      <c r="F923" s="74" t="s">
        <v>67</v>
      </c>
      <c r="G923" s="75">
        <v>3</v>
      </c>
      <c r="H923" s="76">
        <v>5.48</v>
      </c>
      <c r="I923" s="76">
        <f t="shared" si="193"/>
        <v>5.48</v>
      </c>
      <c r="J923" s="76">
        <f t="shared" si="195"/>
        <v>16.440000000000001</v>
      </c>
    </row>
    <row r="924" spans="1:10" s="25" customFormat="1" ht="15" customHeight="1" x14ac:dyDescent="0.2">
      <c r="A924" s="73" t="s">
        <v>2239</v>
      </c>
      <c r="B924" s="73" t="s">
        <v>2240</v>
      </c>
      <c r="C924" s="73" t="s">
        <v>123</v>
      </c>
      <c r="D924" s="73" t="s">
        <v>2241</v>
      </c>
      <c r="E924" s="73"/>
      <c r="F924" s="74" t="s">
        <v>67</v>
      </c>
      <c r="G924" s="75">
        <v>6</v>
      </c>
      <c r="H924" s="76">
        <v>0.47</v>
      </c>
      <c r="I924" s="76">
        <f t="shared" si="193"/>
        <v>0.47</v>
      </c>
      <c r="J924" s="76">
        <f t="shared" si="195"/>
        <v>2.82</v>
      </c>
    </row>
    <row r="925" spans="1:10" s="25" customFormat="1" ht="15" customHeight="1" x14ac:dyDescent="0.2">
      <c r="A925" s="73" t="s">
        <v>2242</v>
      </c>
      <c r="B925" s="73" t="s">
        <v>2243</v>
      </c>
      <c r="C925" s="73" t="s">
        <v>2244</v>
      </c>
      <c r="D925" s="73" t="s">
        <v>2245</v>
      </c>
      <c r="E925" s="73"/>
      <c r="F925" s="74" t="s">
        <v>53</v>
      </c>
      <c r="G925" s="75">
        <v>3</v>
      </c>
      <c r="H925" s="76">
        <v>11.49</v>
      </c>
      <c r="I925" s="76">
        <f t="shared" si="193"/>
        <v>11.49</v>
      </c>
      <c r="J925" s="76">
        <f t="shared" si="195"/>
        <v>34.47</v>
      </c>
    </row>
    <row r="926" spans="1:10" s="25" customFormat="1" ht="22.5" customHeight="1" x14ac:dyDescent="0.2">
      <c r="A926" s="73" t="s">
        <v>2246</v>
      </c>
      <c r="B926" s="73" t="s">
        <v>2247</v>
      </c>
      <c r="C926" s="73" t="s">
        <v>114</v>
      </c>
      <c r="D926" s="73" t="s">
        <v>2248</v>
      </c>
      <c r="E926" s="73"/>
      <c r="F926" s="74" t="s">
        <v>67</v>
      </c>
      <c r="G926" s="75">
        <v>6</v>
      </c>
      <c r="H926" s="76">
        <v>2.2599999999999998</v>
      </c>
      <c r="I926" s="76">
        <f t="shared" si="193"/>
        <v>2.2599999999999998</v>
      </c>
      <c r="J926" s="76">
        <f t="shared" si="195"/>
        <v>13.559999999999999</v>
      </c>
    </row>
    <row r="927" spans="1:10" s="25" customFormat="1" ht="15" customHeight="1" x14ac:dyDescent="0.2">
      <c r="A927" s="73" t="s">
        <v>2249</v>
      </c>
      <c r="B927" s="73" t="s">
        <v>791</v>
      </c>
      <c r="C927" s="73" t="s">
        <v>105</v>
      </c>
      <c r="D927" s="73" t="s">
        <v>66</v>
      </c>
      <c r="E927" s="73"/>
      <c r="F927" s="74" t="s">
        <v>47</v>
      </c>
      <c r="G927" s="75">
        <v>4.5</v>
      </c>
      <c r="H927" s="76">
        <v>68.95</v>
      </c>
      <c r="I927" s="76">
        <f t="shared" si="193"/>
        <v>68.95</v>
      </c>
      <c r="J927" s="76">
        <f t="shared" si="195"/>
        <v>310.27500000000003</v>
      </c>
    </row>
    <row r="928" spans="1:10" s="25" customFormat="1" ht="15" customHeight="1" x14ac:dyDescent="0.2">
      <c r="A928" s="73" t="s">
        <v>2250</v>
      </c>
      <c r="B928" s="73" t="s">
        <v>2251</v>
      </c>
      <c r="C928" s="73" t="s">
        <v>105</v>
      </c>
      <c r="D928" s="73" t="s">
        <v>2252</v>
      </c>
      <c r="E928" s="73"/>
      <c r="F928" s="74" t="s">
        <v>47</v>
      </c>
      <c r="G928" s="75">
        <v>1.4</v>
      </c>
      <c r="H928" s="76">
        <v>52.29</v>
      </c>
      <c r="I928" s="76">
        <f t="shared" si="193"/>
        <v>52.29</v>
      </c>
      <c r="J928" s="76">
        <f t="shared" si="195"/>
        <v>73.205999999999989</v>
      </c>
    </row>
    <row r="929" spans="1:10" s="25" customFormat="1" ht="15" customHeight="1" x14ac:dyDescent="0.2">
      <c r="A929" s="73" t="s">
        <v>2253</v>
      </c>
      <c r="B929" s="73" t="s">
        <v>238</v>
      </c>
      <c r="C929" s="73" t="s">
        <v>105</v>
      </c>
      <c r="D929" s="73" t="s">
        <v>52</v>
      </c>
      <c r="E929" s="73"/>
      <c r="F929" s="74" t="s">
        <v>47</v>
      </c>
      <c r="G929" s="75">
        <v>1.8</v>
      </c>
      <c r="H929" s="76">
        <v>81.47</v>
      </c>
      <c r="I929" s="76">
        <f t="shared" si="193"/>
        <v>81.47</v>
      </c>
      <c r="J929" s="76">
        <f t="shared" si="195"/>
        <v>146.64600000000002</v>
      </c>
    </row>
    <row r="930" spans="1:10" s="25" customFormat="1" ht="22.5" customHeight="1" x14ac:dyDescent="0.2">
      <c r="A930" s="73" t="s">
        <v>2254</v>
      </c>
      <c r="B930" s="73" t="s">
        <v>1136</v>
      </c>
      <c r="C930" s="73" t="s">
        <v>105</v>
      </c>
      <c r="D930" s="73" t="s">
        <v>1137</v>
      </c>
      <c r="E930" s="73"/>
      <c r="F930" s="74" t="s">
        <v>47</v>
      </c>
      <c r="G930" s="75">
        <v>0.45</v>
      </c>
      <c r="H930" s="76">
        <v>420.39</v>
      </c>
      <c r="I930" s="76">
        <f t="shared" si="193"/>
        <v>420.39</v>
      </c>
      <c r="J930" s="76">
        <f t="shared" si="195"/>
        <v>189.1755</v>
      </c>
    </row>
    <row r="931" spans="1:10" s="25" customFormat="1" ht="30" customHeight="1" x14ac:dyDescent="0.2">
      <c r="A931" s="73" t="s">
        <v>2255</v>
      </c>
      <c r="B931" s="73" t="s">
        <v>734</v>
      </c>
      <c r="C931" s="73" t="s">
        <v>105</v>
      </c>
      <c r="D931" s="73" t="s">
        <v>2256</v>
      </c>
      <c r="E931" s="73"/>
      <c r="F931" s="74" t="s">
        <v>45</v>
      </c>
      <c r="G931" s="75">
        <v>10.6</v>
      </c>
      <c r="H931" s="76">
        <v>42.44</v>
      </c>
      <c r="I931" s="76">
        <f t="shared" si="193"/>
        <v>42.44</v>
      </c>
      <c r="J931" s="76">
        <f t="shared" si="195"/>
        <v>449.86399999999998</v>
      </c>
    </row>
    <row r="932" spans="1:10" s="25" customFormat="1" ht="30" customHeight="1" x14ac:dyDescent="0.2">
      <c r="A932" s="73" t="s">
        <v>2257</v>
      </c>
      <c r="B932" s="73" t="s">
        <v>2258</v>
      </c>
      <c r="C932" s="73" t="s">
        <v>114</v>
      </c>
      <c r="D932" s="73" t="s">
        <v>2259</v>
      </c>
      <c r="E932" s="73"/>
      <c r="F932" s="74" t="s">
        <v>67</v>
      </c>
      <c r="G932" s="75">
        <v>1</v>
      </c>
      <c r="H932" s="76">
        <v>254.58</v>
      </c>
      <c r="I932" s="76">
        <f t="shared" si="193"/>
        <v>254.58</v>
      </c>
      <c r="J932" s="76">
        <f t="shared" si="195"/>
        <v>254.58</v>
      </c>
    </row>
    <row r="933" spans="1:10" s="25" customFormat="1" ht="22.5" customHeight="1" x14ac:dyDescent="0.2">
      <c r="A933" s="73" t="s">
        <v>2260</v>
      </c>
      <c r="B933" s="73" t="s">
        <v>2261</v>
      </c>
      <c r="C933" s="73" t="s">
        <v>114</v>
      </c>
      <c r="D933" s="73" t="s">
        <v>2262</v>
      </c>
      <c r="E933" s="73"/>
      <c r="F933" s="74" t="s">
        <v>67</v>
      </c>
      <c r="G933" s="75">
        <v>1</v>
      </c>
      <c r="H933" s="76">
        <v>157.53</v>
      </c>
      <c r="I933" s="76">
        <f t="shared" si="193"/>
        <v>157.53</v>
      </c>
      <c r="J933" s="76">
        <f t="shared" si="195"/>
        <v>157.53</v>
      </c>
    </row>
    <row r="934" spans="1:10" s="25" customFormat="1" ht="22.5" customHeight="1" x14ac:dyDescent="0.2">
      <c r="A934" s="73" t="s">
        <v>2263</v>
      </c>
      <c r="B934" s="73" t="s">
        <v>2204</v>
      </c>
      <c r="C934" s="73" t="s">
        <v>114</v>
      </c>
      <c r="D934" s="73" t="s">
        <v>2264</v>
      </c>
      <c r="E934" s="73"/>
      <c r="F934" s="74" t="s">
        <v>67</v>
      </c>
      <c r="G934" s="75">
        <v>1</v>
      </c>
      <c r="H934" s="76">
        <v>143.41999999999999</v>
      </c>
      <c r="I934" s="76">
        <f t="shared" si="193"/>
        <v>143.41999999999999</v>
      </c>
      <c r="J934" s="76">
        <f t="shared" si="195"/>
        <v>143.41999999999999</v>
      </c>
    </row>
    <row r="935" spans="1:10" s="25" customFormat="1" ht="22.5" customHeight="1" x14ac:dyDescent="0.2">
      <c r="A935" s="73" t="s">
        <v>2265</v>
      </c>
      <c r="B935" s="73" t="s">
        <v>2266</v>
      </c>
      <c r="C935" s="73" t="s">
        <v>123</v>
      </c>
      <c r="D935" s="73" t="s">
        <v>2267</v>
      </c>
      <c r="E935" s="73"/>
      <c r="F935" s="74" t="s">
        <v>1</v>
      </c>
      <c r="G935" s="75">
        <v>1</v>
      </c>
      <c r="H935" s="76">
        <v>468.85</v>
      </c>
      <c r="I935" s="76">
        <f t="shared" si="193"/>
        <v>468.85</v>
      </c>
      <c r="J935" s="76">
        <f t="shared" si="195"/>
        <v>468.85</v>
      </c>
    </row>
    <row r="936" spans="1:10" s="25" customFormat="1" ht="22.5" customHeight="1" x14ac:dyDescent="0.2">
      <c r="A936" s="73" t="s">
        <v>2268</v>
      </c>
      <c r="B936" s="73" t="s">
        <v>2269</v>
      </c>
      <c r="C936" s="73" t="s">
        <v>114</v>
      </c>
      <c r="D936" s="73" t="s">
        <v>2270</v>
      </c>
      <c r="E936" s="73"/>
      <c r="F936" s="74" t="s">
        <v>67</v>
      </c>
      <c r="G936" s="75">
        <v>1</v>
      </c>
      <c r="H936" s="76">
        <v>49.63</v>
      </c>
      <c r="I936" s="76">
        <f t="shared" si="193"/>
        <v>49.63</v>
      </c>
      <c r="J936" s="76">
        <f t="shared" si="195"/>
        <v>49.63</v>
      </c>
    </row>
    <row r="937" spans="1:10" s="25" customFormat="1" ht="15" customHeight="1" x14ac:dyDescent="0.2">
      <c r="A937" s="73" t="s">
        <v>2271</v>
      </c>
      <c r="B937" s="73" t="s">
        <v>2272</v>
      </c>
      <c r="C937" s="73" t="s">
        <v>123</v>
      </c>
      <c r="D937" s="73" t="s">
        <v>2273</v>
      </c>
      <c r="E937" s="73"/>
      <c r="F937" s="74" t="s">
        <v>1</v>
      </c>
      <c r="G937" s="75">
        <v>1</v>
      </c>
      <c r="H937" s="76">
        <v>1854.36</v>
      </c>
      <c r="I937" s="76">
        <f t="shared" si="193"/>
        <v>1854.36</v>
      </c>
      <c r="J937" s="76">
        <f t="shared" si="195"/>
        <v>1854.36</v>
      </c>
    </row>
    <row r="938" spans="1:10" s="25" customFormat="1" ht="15" customHeight="1" x14ac:dyDescent="0.2">
      <c r="A938" s="73" t="s">
        <v>2274</v>
      </c>
      <c r="B938" s="73" t="s">
        <v>2275</v>
      </c>
      <c r="C938" s="73" t="s">
        <v>114</v>
      </c>
      <c r="D938" s="73" t="s">
        <v>2276</v>
      </c>
      <c r="E938" s="73"/>
      <c r="F938" s="74" t="s">
        <v>67</v>
      </c>
      <c r="G938" s="75">
        <v>4</v>
      </c>
      <c r="H938" s="76">
        <v>89.15</v>
      </c>
      <c r="I938" s="76">
        <f t="shared" si="193"/>
        <v>89.15</v>
      </c>
      <c r="J938" s="76">
        <f t="shared" si="195"/>
        <v>356.6</v>
      </c>
    </row>
    <row r="939" spans="1:10" s="25" customFormat="1" ht="15" customHeight="1" x14ac:dyDescent="0.2">
      <c r="A939" s="73" t="s">
        <v>2277</v>
      </c>
      <c r="B939" s="73" t="s">
        <v>2278</v>
      </c>
      <c r="C939" s="73" t="s">
        <v>114</v>
      </c>
      <c r="D939" s="73" t="s">
        <v>2279</v>
      </c>
      <c r="E939" s="73"/>
      <c r="F939" s="74" t="s">
        <v>67</v>
      </c>
      <c r="G939" s="75">
        <v>2</v>
      </c>
      <c r="H939" s="76">
        <v>75.680000000000007</v>
      </c>
      <c r="I939" s="76">
        <f t="shared" si="193"/>
        <v>75.680000000000007</v>
      </c>
      <c r="J939" s="76">
        <f t="shared" si="195"/>
        <v>151.36000000000001</v>
      </c>
    </row>
    <row r="940" spans="1:10" s="25" customFormat="1" ht="22.5" customHeight="1" x14ac:dyDescent="0.2">
      <c r="A940" s="73" t="s">
        <v>2280</v>
      </c>
      <c r="B940" s="73" t="s">
        <v>2281</v>
      </c>
      <c r="C940" s="73" t="s">
        <v>123</v>
      </c>
      <c r="D940" s="73" t="s">
        <v>2282</v>
      </c>
      <c r="E940" s="73"/>
      <c r="F940" s="74" t="s">
        <v>10</v>
      </c>
      <c r="G940" s="75">
        <v>7</v>
      </c>
      <c r="H940" s="76">
        <v>27.04</v>
      </c>
      <c r="I940" s="76">
        <f t="shared" si="193"/>
        <v>27.04</v>
      </c>
      <c r="J940" s="76">
        <f t="shared" si="195"/>
        <v>189.28</v>
      </c>
    </row>
    <row r="941" spans="1:10" s="25" customFormat="1" ht="30" customHeight="1" x14ac:dyDescent="0.2">
      <c r="A941" s="73" t="s">
        <v>2283</v>
      </c>
      <c r="B941" s="73" t="s">
        <v>2284</v>
      </c>
      <c r="C941" s="73" t="s">
        <v>123</v>
      </c>
      <c r="D941" s="73" t="s">
        <v>2285</v>
      </c>
      <c r="E941" s="73"/>
      <c r="F941" s="74" t="s">
        <v>1</v>
      </c>
      <c r="G941" s="75">
        <v>5</v>
      </c>
      <c r="H941" s="76">
        <v>40.119999999999997</v>
      </c>
      <c r="I941" s="76">
        <f t="shared" si="193"/>
        <v>40.119999999999997</v>
      </c>
      <c r="J941" s="76">
        <f t="shared" si="195"/>
        <v>200.6</v>
      </c>
    </row>
    <row r="942" spans="1:10" s="25" customFormat="1" ht="30" customHeight="1" x14ac:dyDescent="0.2">
      <c r="A942" s="73" t="s">
        <v>2286</v>
      </c>
      <c r="B942" s="73" t="s">
        <v>2287</v>
      </c>
      <c r="C942" s="73" t="s">
        <v>123</v>
      </c>
      <c r="D942" s="73" t="s">
        <v>2288</v>
      </c>
      <c r="E942" s="73"/>
      <c r="F942" s="74" t="s">
        <v>1</v>
      </c>
      <c r="G942" s="75">
        <v>10</v>
      </c>
      <c r="H942" s="76">
        <v>39.96</v>
      </c>
      <c r="I942" s="76">
        <f t="shared" si="193"/>
        <v>39.96</v>
      </c>
      <c r="J942" s="76">
        <f t="shared" si="195"/>
        <v>399.6</v>
      </c>
    </row>
    <row r="943" spans="1:10" s="25" customFormat="1" ht="30" customHeight="1" x14ac:dyDescent="0.2">
      <c r="A943" s="73" t="s">
        <v>2289</v>
      </c>
      <c r="B943" s="73" t="s">
        <v>2290</v>
      </c>
      <c r="C943" s="73" t="s">
        <v>123</v>
      </c>
      <c r="D943" s="73" t="s">
        <v>2291</v>
      </c>
      <c r="E943" s="73"/>
      <c r="F943" s="74" t="s">
        <v>1</v>
      </c>
      <c r="G943" s="75">
        <v>2</v>
      </c>
      <c r="H943" s="76">
        <v>61.62</v>
      </c>
      <c r="I943" s="76">
        <f t="shared" si="193"/>
        <v>61.62</v>
      </c>
      <c r="J943" s="76">
        <f t="shared" si="195"/>
        <v>123.24</v>
      </c>
    </row>
    <row r="944" spans="1:10" s="25" customFormat="1" ht="37.5" customHeight="1" x14ac:dyDescent="0.2">
      <c r="A944" s="73" t="s">
        <v>2292</v>
      </c>
      <c r="B944" s="73" t="s">
        <v>2293</v>
      </c>
      <c r="C944" s="73" t="s">
        <v>105</v>
      </c>
      <c r="D944" s="73" t="s">
        <v>2294</v>
      </c>
      <c r="E944" s="73"/>
      <c r="F944" s="74" t="s">
        <v>1</v>
      </c>
      <c r="G944" s="75">
        <v>6</v>
      </c>
      <c r="H944" s="76">
        <v>75.81</v>
      </c>
      <c r="I944" s="76">
        <f t="shared" si="193"/>
        <v>75.81</v>
      </c>
      <c r="J944" s="76">
        <f t="shared" si="195"/>
        <v>454.86</v>
      </c>
    </row>
    <row r="945" spans="1:10" s="25" customFormat="1" ht="37.5" customHeight="1" x14ac:dyDescent="0.2">
      <c r="A945" s="73" t="s">
        <v>2295</v>
      </c>
      <c r="B945" s="73" t="s">
        <v>2296</v>
      </c>
      <c r="C945" s="73" t="s">
        <v>105</v>
      </c>
      <c r="D945" s="73" t="s">
        <v>2297</v>
      </c>
      <c r="E945" s="73"/>
      <c r="F945" s="74" t="s">
        <v>1</v>
      </c>
      <c r="G945" s="75">
        <v>2</v>
      </c>
      <c r="H945" s="76">
        <v>53.75</v>
      </c>
      <c r="I945" s="76">
        <f t="shared" si="193"/>
        <v>53.75</v>
      </c>
      <c r="J945" s="76">
        <f t="shared" si="195"/>
        <v>107.5</v>
      </c>
    </row>
    <row r="946" spans="1:10" s="25" customFormat="1" ht="15" customHeight="1" x14ac:dyDescent="0.2">
      <c r="A946" s="73" t="s">
        <v>2298</v>
      </c>
      <c r="B946" s="73" t="s">
        <v>2299</v>
      </c>
      <c r="C946" s="73" t="s">
        <v>123</v>
      </c>
      <c r="D946" s="73" t="s">
        <v>2300</v>
      </c>
      <c r="E946" s="73"/>
      <c r="F946" s="74" t="s">
        <v>1</v>
      </c>
      <c r="G946" s="75">
        <v>3</v>
      </c>
      <c r="H946" s="76">
        <v>73.14</v>
      </c>
      <c r="I946" s="76">
        <f t="shared" si="193"/>
        <v>73.14</v>
      </c>
      <c r="J946" s="76">
        <f t="shared" si="195"/>
        <v>219.42000000000002</v>
      </c>
    </row>
    <row r="947" spans="1:10" s="25" customFormat="1" ht="15" customHeight="1" x14ac:dyDescent="0.2">
      <c r="A947" s="22" t="s">
        <v>2301</v>
      </c>
      <c r="B947" s="22"/>
      <c r="C947" s="22"/>
      <c r="D947" s="22" t="s">
        <v>2302</v>
      </c>
      <c r="E947" s="22"/>
      <c r="F947" s="22"/>
      <c r="G947" s="23"/>
      <c r="H947" s="24"/>
      <c r="I947" s="24"/>
      <c r="J947" s="24">
        <f>SUM(J948:J967)</f>
        <v>28274.630000000005</v>
      </c>
    </row>
    <row r="948" spans="1:10" s="25" customFormat="1" ht="22.5" customHeight="1" x14ac:dyDescent="0.2">
      <c r="A948" s="73" t="s">
        <v>2303</v>
      </c>
      <c r="B948" s="73" t="s">
        <v>2304</v>
      </c>
      <c r="C948" s="73" t="s">
        <v>123</v>
      </c>
      <c r="D948" s="73" t="s">
        <v>2305</v>
      </c>
      <c r="E948" s="73"/>
      <c r="F948" s="74" t="s">
        <v>67</v>
      </c>
      <c r="G948" s="75">
        <v>1</v>
      </c>
      <c r="H948" s="76">
        <v>1608.17</v>
      </c>
      <c r="I948" s="76">
        <f t="shared" si="193"/>
        <v>1608.17</v>
      </c>
      <c r="J948" s="76">
        <f t="shared" ref="J948" si="196">G948*I948</f>
        <v>1608.17</v>
      </c>
    </row>
    <row r="949" spans="1:10" s="25" customFormat="1" ht="30" customHeight="1" x14ac:dyDescent="0.2">
      <c r="A949" s="73" t="s">
        <v>2306</v>
      </c>
      <c r="B949" s="73" t="s">
        <v>2307</v>
      </c>
      <c r="C949" s="73" t="s">
        <v>123</v>
      </c>
      <c r="D949" s="73" t="s">
        <v>2308</v>
      </c>
      <c r="E949" s="73"/>
      <c r="F949" s="74" t="s">
        <v>67</v>
      </c>
      <c r="G949" s="75">
        <v>1</v>
      </c>
      <c r="H949" s="76">
        <v>2412.4499999999998</v>
      </c>
      <c r="I949" s="76">
        <f t="shared" si="193"/>
        <v>2412.4499999999998</v>
      </c>
      <c r="J949" s="76">
        <f t="shared" ref="J949:J967" si="197">G949*I949</f>
        <v>2412.4499999999998</v>
      </c>
    </row>
    <row r="950" spans="1:10" s="25" customFormat="1" ht="22.5" customHeight="1" x14ac:dyDescent="0.2">
      <c r="A950" s="73" t="s">
        <v>2309</v>
      </c>
      <c r="B950" s="73" t="s">
        <v>2310</v>
      </c>
      <c r="C950" s="73" t="s">
        <v>123</v>
      </c>
      <c r="D950" s="73" t="s">
        <v>2311</v>
      </c>
      <c r="E950" s="73"/>
      <c r="F950" s="74" t="s">
        <v>67</v>
      </c>
      <c r="G950" s="75">
        <v>1</v>
      </c>
      <c r="H950" s="76">
        <v>5301.12</v>
      </c>
      <c r="I950" s="76">
        <f t="shared" si="193"/>
        <v>5301.12</v>
      </c>
      <c r="J950" s="76">
        <f t="shared" si="197"/>
        <v>5301.12</v>
      </c>
    </row>
    <row r="951" spans="1:10" s="25" customFormat="1" ht="15" customHeight="1" x14ac:dyDescent="0.2">
      <c r="A951" s="73" t="s">
        <v>2312</v>
      </c>
      <c r="B951" s="73" t="s">
        <v>2313</v>
      </c>
      <c r="C951" s="73" t="s">
        <v>114</v>
      </c>
      <c r="D951" s="73" t="s">
        <v>2314</v>
      </c>
      <c r="E951" s="73"/>
      <c r="F951" s="74" t="s">
        <v>67</v>
      </c>
      <c r="G951" s="75">
        <v>2</v>
      </c>
      <c r="H951" s="76">
        <v>213.52</v>
      </c>
      <c r="I951" s="76">
        <f t="shared" si="193"/>
        <v>213.52</v>
      </c>
      <c r="J951" s="76">
        <f t="shared" si="197"/>
        <v>427.04</v>
      </c>
    </row>
    <row r="952" spans="1:10" s="25" customFormat="1" ht="22.5" customHeight="1" x14ac:dyDescent="0.2">
      <c r="A952" s="73" t="s">
        <v>2315</v>
      </c>
      <c r="B952" s="73" t="s">
        <v>2316</v>
      </c>
      <c r="C952" s="73" t="s">
        <v>114</v>
      </c>
      <c r="D952" s="73" t="s">
        <v>2317</v>
      </c>
      <c r="E952" s="73"/>
      <c r="F952" s="74" t="s">
        <v>67</v>
      </c>
      <c r="G952" s="75">
        <v>2</v>
      </c>
      <c r="H952" s="76">
        <v>220.37</v>
      </c>
      <c r="I952" s="76">
        <f t="shared" si="193"/>
        <v>220.37</v>
      </c>
      <c r="J952" s="76">
        <f t="shared" si="197"/>
        <v>440.74</v>
      </c>
    </row>
    <row r="953" spans="1:10" s="25" customFormat="1" ht="30" customHeight="1" x14ac:dyDescent="0.2">
      <c r="A953" s="73" t="s">
        <v>2318</v>
      </c>
      <c r="B953" s="73" t="s">
        <v>2319</v>
      </c>
      <c r="C953" s="73" t="s">
        <v>123</v>
      </c>
      <c r="D953" s="73" t="s">
        <v>2320</v>
      </c>
      <c r="E953" s="73"/>
      <c r="F953" s="74" t="s">
        <v>67</v>
      </c>
      <c r="G953" s="75">
        <v>1</v>
      </c>
      <c r="H953" s="76">
        <v>630.65</v>
      </c>
      <c r="I953" s="76">
        <f t="shared" si="193"/>
        <v>630.65</v>
      </c>
      <c r="J953" s="76">
        <f t="shared" si="197"/>
        <v>630.65</v>
      </c>
    </row>
    <row r="954" spans="1:10" s="25" customFormat="1" ht="15" customHeight="1" x14ac:dyDescent="0.2">
      <c r="A954" s="73" t="s">
        <v>2321</v>
      </c>
      <c r="B954" s="73" t="s">
        <v>2322</v>
      </c>
      <c r="C954" s="73" t="s">
        <v>114</v>
      </c>
      <c r="D954" s="73" t="s">
        <v>2323</v>
      </c>
      <c r="E954" s="73"/>
      <c r="F954" s="74" t="s">
        <v>67</v>
      </c>
      <c r="G954" s="75">
        <v>5</v>
      </c>
      <c r="H954" s="76">
        <v>142.96</v>
      </c>
      <c r="I954" s="76">
        <f t="shared" si="193"/>
        <v>142.96</v>
      </c>
      <c r="J954" s="76">
        <f t="shared" si="197"/>
        <v>714.80000000000007</v>
      </c>
    </row>
    <row r="955" spans="1:10" s="25" customFormat="1" ht="15" customHeight="1" x14ac:dyDescent="0.2">
      <c r="A955" s="73" t="s">
        <v>2324</v>
      </c>
      <c r="B955" s="73" t="s">
        <v>2325</v>
      </c>
      <c r="C955" s="73" t="s">
        <v>114</v>
      </c>
      <c r="D955" s="73" t="s">
        <v>2326</v>
      </c>
      <c r="E955" s="73"/>
      <c r="F955" s="74" t="s">
        <v>67</v>
      </c>
      <c r="G955" s="75">
        <v>5</v>
      </c>
      <c r="H955" s="76">
        <v>217.11</v>
      </c>
      <c r="I955" s="76">
        <f t="shared" si="193"/>
        <v>217.11</v>
      </c>
      <c r="J955" s="76">
        <f t="shared" si="197"/>
        <v>1085.5500000000002</v>
      </c>
    </row>
    <row r="956" spans="1:10" s="25" customFormat="1" ht="15" customHeight="1" x14ac:dyDescent="0.2">
      <c r="A956" s="73" t="s">
        <v>2327</v>
      </c>
      <c r="B956" s="73" t="s">
        <v>2328</v>
      </c>
      <c r="C956" s="73" t="s">
        <v>114</v>
      </c>
      <c r="D956" s="73" t="s">
        <v>2329</v>
      </c>
      <c r="E956" s="73"/>
      <c r="F956" s="74" t="s">
        <v>67</v>
      </c>
      <c r="G956" s="75">
        <v>6</v>
      </c>
      <c r="H956" s="76">
        <v>567.25</v>
      </c>
      <c r="I956" s="76">
        <f t="shared" si="193"/>
        <v>567.25</v>
      </c>
      <c r="J956" s="76">
        <f t="shared" si="197"/>
        <v>3403.5</v>
      </c>
    </row>
    <row r="957" spans="1:10" s="25" customFormat="1" ht="15" customHeight="1" x14ac:dyDescent="0.2">
      <c r="A957" s="73" t="s">
        <v>2330</v>
      </c>
      <c r="B957" s="73" t="s">
        <v>2331</v>
      </c>
      <c r="C957" s="73" t="s">
        <v>114</v>
      </c>
      <c r="D957" s="73" t="s">
        <v>2332</v>
      </c>
      <c r="E957" s="73"/>
      <c r="F957" s="74" t="s">
        <v>67</v>
      </c>
      <c r="G957" s="75">
        <v>42</v>
      </c>
      <c r="H957" s="76">
        <v>42.09</v>
      </c>
      <c r="I957" s="76">
        <f t="shared" si="193"/>
        <v>42.09</v>
      </c>
      <c r="J957" s="76">
        <f t="shared" si="197"/>
        <v>1767.7800000000002</v>
      </c>
    </row>
    <row r="958" spans="1:10" s="25" customFormat="1" ht="22.5" customHeight="1" x14ac:dyDescent="0.2">
      <c r="A958" s="73" t="s">
        <v>2333</v>
      </c>
      <c r="B958" s="73" t="s">
        <v>2334</v>
      </c>
      <c r="C958" s="73" t="s">
        <v>105</v>
      </c>
      <c r="D958" s="73" t="s">
        <v>2335</v>
      </c>
      <c r="E958" s="73"/>
      <c r="F958" s="74" t="s">
        <v>1</v>
      </c>
      <c r="G958" s="75">
        <v>11</v>
      </c>
      <c r="H958" s="76">
        <v>186.65</v>
      </c>
      <c r="I958" s="76">
        <f t="shared" si="193"/>
        <v>186.65</v>
      </c>
      <c r="J958" s="76">
        <f t="shared" si="197"/>
        <v>2053.15</v>
      </c>
    </row>
    <row r="959" spans="1:10" s="25" customFormat="1" ht="15" customHeight="1" x14ac:dyDescent="0.2">
      <c r="A959" s="73" t="s">
        <v>2336</v>
      </c>
      <c r="B959" s="73" t="s">
        <v>2337</v>
      </c>
      <c r="C959" s="73" t="s">
        <v>114</v>
      </c>
      <c r="D959" s="73" t="s">
        <v>2338</v>
      </c>
      <c r="E959" s="73"/>
      <c r="F959" s="74" t="s">
        <v>67</v>
      </c>
      <c r="G959" s="75">
        <v>11</v>
      </c>
      <c r="H959" s="76">
        <v>262.94</v>
      </c>
      <c r="I959" s="76">
        <f t="shared" si="193"/>
        <v>262.94</v>
      </c>
      <c r="J959" s="76">
        <f t="shared" si="197"/>
        <v>2892.34</v>
      </c>
    </row>
    <row r="960" spans="1:10" s="25" customFormat="1" ht="15" customHeight="1" x14ac:dyDescent="0.2">
      <c r="A960" s="73" t="s">
        <v>2339</v>
      </c>
      <c r="B960" s="73" t="s">
        <v>2340</v>
      </c>
      <c r="C960" s="73" t="s">
        <v>114</v>
      </c>
      <c r="D960" s="73" t="s">
        <v>2341</v>
      </c>
      <c r="E960" s="73"/>
      <c r="F960" s="74" t="s">
        <v>53</v>
      </c>
      <c r="G960" s="75">
        <v>6</v>
      </c>
      <c r="H960" s="76">
        <v>51.63</v>
      </c>
      <c r="I960" s="76">
        <f t="shared" si="193"/>
        <v>51.63</v>
      </c>
      <c r="J960" s="76">
        <f t="shared" si="197"/>
        <v>309.78000000000003</v>
      </c>
    </row>
    <row r="961" spans="1:10" s="25" customFormat="1" ht="37.5" customHeight="1" x14ac:dyDescent="0.2">
      <c r="A961" s="73" t="s">
        <v>2342</v>
      </c>
      <c r="B961" s="73" t="s">
        <v>2343</v>
      </c>
      <c r="C961" s="73" t="s">
        <v>123</v>
      </c>
      <c r="D961" s="73" t="s">
        <v>2344</v>
      </c>
      <c r="E961" s="73"/>
      <c r="F961" s="74" t="s">
        <v>1</v>
      </c>
      <c r="G961" s="75">
        <v>45</v>
      </c>
      <c r="H961" s="76">
        <v>29.58</v>
      </c>
      <c r="I961" s="76">
        <f t="shared" si="193"/>
        <v>29.58</v>
      </c>
      <c r="J961" s="76">
        <f t="shared" si="197"/>
        <v>1331.1</v>
      </c>
    </row>
    <row r="962" spans="1:10" s="25" customFormat="1" ht="30" customHeight="1" x14ac:dyDescent="0.2">
      <c r="A962" s="73" t="s">
        <v>2345</v>
      </c>
      <c r="B962" s="73" t="s">
        <v>1199</v>
      </c>
      <c r="C962" s="73" t="s">
        <v>105</v>
      </c>
      <c r="D962" s="73" t="s">
        <v>79</v>
      </c>
      <c r="E962" s="73"/>
      <c r="F962" s="74" t="s">
        <v>10</v>
      </c>
      <c r="G962" s="75">
        <v>67</v>
      </c>
      <c r="H962" s="76">
        <v>10.99</v>
      </c>
      <c r="I962" s="76">
        <f t="shared" si="193"/>
        <v>10.99</v>
      </c>
      <c r="J962" s="76">
        <f t="shared" si="197"/>
        <v>736.33</v>
      </c>
    </row>
    <row r="963" spans="1:10" s="25" customFormat="1" ht="22.5" customHeight="1" x14ac:dyDescent="0.2">
      <c r="A963" s="73" t="s">
        <v>2346</v>
      </c>
      <c r="B963" s="73" t="s">
        <v>2347</v>
      </c>
      <c r="C963" s="73" t="s">
        <v>123</v>
      </c>
      <c r="D963" s="73" t="s">
        <v>2348</v>
      </c>
      <c r="E963" s="73"/>
      <c r="F963" s="74" t="s">
        <v>1</v>
      </c>
      <c r="G963" s="75">
        <v>8</v>
      </c>
      <c r="H963" s="76">
        <v>73.150000000000006</v>
      </c>
      <c r="I963" s="76">
        <f t="shared" si="193"/>
        <v>73.150000000000006</v>
      </c>
      <c r="J963" s="76">
        <f t="shared" si="197"/>
        <v>585.20000000000005</v>
      </c>
    </row>
    <row r="964" spans="1:10" s="25" customFormat="1" ht="22.5" customHeight="1" x14ac:dyDescent="0.2">
      <c r="A964" s="73" t="s">
        <v>2349</v>
      </c>
      <c r="B964" s="73" t="s">
        <v>1202</v>
      </c>
      <c r="C964" s="73" t="s">
        <v>123</v>
      </c>
      <c r="D964" s="73" t="s">
        <v>1203</v>
      </c>
      <c r="E964" s="73"/>
      <c r="F964" s="74" t="s">
        <v>1</v>
      </c>
      <c r="G964" s="75">
        <v>6</v>
      </c>
      <c r="H964" s="76">
        <v>13.58</v>
      </c>
      <c r="I964" s="76">
        <f t="shared" si="193"/>
        <v>13.58</v>
      </c>
      <c r="J964" s="76">
        <f t="shared" si="197"/>
        <v>81.48</v>
      </c>
    </row>
    <row r="965" spans="1:10" s="25" customFormat="1" ht="22.5" customHeight="1" x14ac:dyDescent="0.2">
      <c r="A965" s="73" t="s">
        <v>2350</v>
      </c>
      <c r="B965" s="73" t="s">
        <v>1238</v>
      </c>
      <c r="C965" s="73" t="s">
        <v>105</v>
      </c>
      <c r="D965" s="73" t="s">
        <v>1239</v>
      </c>
      <c r="E965" s="73"/>
      <c r="F965" s="74" t="s">
        <v>1</v>
      </c>
      <c r="G965" s="75">
        <v>12</v>
      </c>
      <c r="H965" s="76">
        <v>24.34</v>
      </c>
      <c r="I965" s="76">
        <f t="shared" si="193"/>
        <v>24.34</v>
      </c>
      <c r="J965" s="76">
        <f t="shared" si="197"/>
        <v>292.08</v>
      </c>
    </row>
    <row r="966" spans="1:10" s="25" customFormat="1" ht="15" customHeight="1" x14ac:dyDescent="0.2">
      <c r="A966" s="73" t="s">
        <v>2351</v>
      </c>
      <c r="B966" s="73" t="s">
        <v>1220</v>
      </c>
      <c r="C966" s="73" t="s">
        <v>114</v>
      </c>
      <c r="D966" s="73" t="s">
        <v>1221</v>
      </c>
      <c r="E966" s="73"/>
      <c r="F966" s="74" t="s">
        <v>67</v>
      </c>
      <c r="G966" s="75">
        <v>18</v>
      </c>
      <c r="H966" s="76">
        <v>1.06</v>
      </c>
      <c r="I966" s="76">
        <f t="shared" si="193"/>
        <v>1.06</v>
      </c>
      <c r="J966" s="76">
        <f t="shared" si="197"/>
        <v>19.080000000000002</v>
      </c>
    </row>
    <row r="967" spans="1:10" s="25" customFormat="1" ht="15" customHeight="1" x14ac:dyDescent="0.2">
      <c r="A967" s="73" t="s">
        <v>2352</v>
      </c>
      <c r="B967" s="73" t="s">
        <v>2353</v>
      </c>
      <c r="C967" s="73" t="s">
        <v>114</v>
      </c>
      <c r="D967" s="73" t="s">
        <v>2354</v>
      </c>
      <c r="E967" s="73"/>
      <c r="F967" s="74" t="s">
        <v>53</v>
      </c>
      <c r="G967" s="75">
        <v>187</v>
      </c>
      <c r="H967" s="76">
        <v>11.67</v>
      </c>
      <c r="I967" s="76">
        <f t="shared" si="193"/>
        <v>11.67</v>
      </c>
      <c r="J967" s="76">
        <f t="shared" si="197"/>
        <v>2182.29</v>
      </c>
    </row>
    <row r="968" spans="1:10" s="25" customFormat="1" ht="15" customHeight="1" x14ac:dyDescent="0.2">
      <c r="A968" s="22" t="s">
        <v>2355</v>
      </c>
      <c r="B968" s="22"/>
      <c r="C968" s="22"/>
      <c r="D968" s="22" t="s">
        <v>2356</v>
      </c>
      <c r="E968" s="22"/>
      <c r="F968" s="22"/>
      <c r="G968" s="23"/>
      <c r="H968" s="24"/>
      <c r="I968" s="24"/>
      <c r="J968" s="68">
        <f>J969+J971</f>
        <v>21639.234000000004</v>
      </c>
    </row>
    <row r="969" spans="1:10" s="25" customFormat="1" ht="15" customHeight="1" x14ac:dyDescent="0.2">
      <c r="A969" s="22" t="s">
        <v>2357</v>
      </c>
      <c r="B969" s="22"/>
      <c r="C969" s="22"/>
      <c r="D969" s="22" t="s">
        <v>2358</v>
      </c>
      <c r="E969" s="22"/>
      <c r="F969" s="22"/>
      <c r="G969" s="23"/>
      <c r="H969" s="24"/>
      <c r="I969" s="24"/>
      <c r="J969" s="24">
        <f>SUM(J970)</f>
        <v>8342.75</v>
      </c>
    </row>
    <row r="970" spans="1:10" s="25" customFormat="1" ht="22.5" customHeight="1" x14ac:dyDescent="0.2">
      <c r="A970" s="73" t="s">
        <v>2359</v>
      </c>
      <c r="B970" s="73" t="s">
        <v>2360</v>
      </c>
      <c r="C970" s="73" t="s">
        <v>123</v>
      </c>
      <c r="D970" s="73" t="s">
        <v>2361</v>
      </c>
      <c r="E970" s="73"/>
      <c r="F970" s="74" t="s">
        <v>10</v>
      </c>
      <c r="G970" s="75">
        <v>755</v>
      </c>
      <c r="H970" s="76">
        <v>11.05</v>
      </c>
      <c r="I970" s="76">
        <f t="shared" ref="I970" si="198">H970*$J$7</f>
        <v>11.05</v>
      </c>
      <c r="J970" s="76">
        <f t="shared" ref="J970" si="199">G970*I970</f>
        <v>8342.75</v>
      </c>
    </row>
    <row r="971" spans="1:10" s="25" customFormat="1" ht="15" customHeight="1" x14ac:dyDescent="0.2">
      <c r="A971" s="22" t="s">
        <v>2362</v>
      </c>
      <c r="B971" s="22"/>
      <c r="C971" s="22"/>
      <c r="D971" s="22" t="s">
        <v>2363</v>
      </c>
      <c r="E971" s="22"/>
      <c r="F971" s="22"/>
      <c r="G971" s="23"/>
      <c r="H971" s="24"/>
      <c r="I971" s="24"/>
      <c r="J971" s="68">
        <f>SUM(J972:J988)</f>
        <v>13296.484000000004</v>
      </c>
    </row>
    <row r="972" spans="1:10" s="25" customFormat="1" ht="37.5" customHeight="1" x14ac:dyDescent="0.2">
      <c r="A972" s="73" t="s">
        <v>2364</v>
      </c>
      <c r="B972" s="73" t="s">
        <v>2365</v>
      </c>
      <c r="C972" s="73" t="s">
        <v>123</v>
      </c>
      <c r="D972" s="73" t="s">
        <v>2366</v>
      </c>
      <c r="E972" s="73"/>
      <c r="F972" s="74" t="s">
        <v>67</v>
      </c>
      <c r="G972" s="75">
        <v>1</v>
      </c>
      <c r="H972" s="76">
        <v>894.53</v>
      </c>
      <c r="I972" s="76">
        <f t="shared" ref="I972:I1004" si="200">H972*$J$7</f>
        <v>894.53</v>
      </c>
      <c r="J972" s="76">
        <f t="shared" ref="J972" si="201">G972*I972</f>
        <v>894.53</v>
      </c>
    </row>
    <row r="973" spans="1:10" s="25" customFormat="1" ht="30" customHeight="1" x14ac:dyDescent="0.2">
      <c r="A973" s="73" t="s">
        <v>2367</v>
      </c>
      <c r="B973" s="73" t="s">
        <v>2368</v>
      </c>
      <c r="C973" s="73" t="s">
        <v>114</v>
      </c>
      <c r="D973" s="73" t="s">
        <v>2369</v>
      </c>
      <c r="E973" s="73"/>
      <c r="F973" s="74" t="s">
        <v>67</v>
      </c>
      <c r="G973" s="75">
        <v>1</v>
      </c>
      <c r="H973" s="76">
        <v>313.38</v>
      </c>
      <c r="I973" s="76">
        <f t="shared" si="200"/>
        <v>313.38</v>
      </c>
      <c r="J973" s="76">
        <f t="shared" ref="J973:J988" si="202">G973*I973</f>
        <v>313.38</v>
      </c>
    </row>
    <row r="974" spans="1:10" s="25" customFormat="1" ht="15" customHeight="1" x14ac:dyDescent="0.2">
      <c r="A974" s="73" t="s">
        <v>2370</v>
      </c>
      <c r="B974" s="73" t="s">
        <v>1244</v>
      </c>
      <c r="C974" s="73" t="s">
        <v>123</v>
      </c>
      <c r="D974" s="73" t="s">
        <v>1245</v>
      </c>
      <c r="E974" s="73"/>
      <c r="F974" s="74" t="s">
        <v>1</v>
      </c>
      <c r="G974" s="75">
        <v>1</v>
      </c>
      <c r="H974" s="76">
        <v>21.68</v>
      </c>
      <c r="I974" s="76">
        <f t="shared" si="200"/>
        <v>21.68</v>
      </c>
      <c r="J974" s="76">
        <f t="shared" si="202"/>
        <v>21.68</v>
      </c>
    </row>
    <row r="975" spans="1:10" s="25" customFormat="1" ht="45" customHeight="1" x14ac:dyDescent="0.2">
      <c r="A975" s="73" t="s">
        <v>2371</v>
      </c>
      <c r="B975" s="73" t="s">
        <v>2372</v>
      </c>
      <c r="C975" s="73" t="s">
        <v>105</v>
      </c>
      <c r="D975" s="73" t="s">
        <v>2373</v>
      </c>
      <c r="E975" s="73"/>
      <c r="F975" s="74" t="s">
        <v>7</v>
      </c>
      <c r="G975" s="75">
        <v>118</v>
      </c>
      <c r="H975" s="76">
        <v>11.08</v>
      </c>
      <c r="I975" s="76">
        <f t="shared" si="200"/>
        <v>11.08</v>
      </c>
      <c r="J975" s="76">
        <f t="shared" si="202"/>
        <v>1307.44</v>
      </c>
    </row>
    <row r="976" spans="1:10" s="25" customFormat="1" ht="15" customHeight="1" x14ac:dyDescent="0.2">
      <c r="A976" s="73" t="s">
        <v>2374</v>
      </c>
      <c r="B976" s="73" t="s">
        <v>2375</v>
      </c>
      <c r="C976" s="73" t="s">
        <v>114</v>
      </c>
      <c r="D976" s="73" t="s">
        <v>2376</v>
      </c>
      <c r="E976" s="73"/>
      <c r="F976" s="74" t="s">
        <v>67</v>
      </c>
      <c r="G976" s="75">
        <v>40</v>
      </c>
      <c r="H976" s="76">
        <v>22.54</v>
      </c>
      <c r="I976" s="76">
        <f t="shared" si="200"/>
        <v>22.54</v>
      </c>
      <c r="J976" s="76">
        <f t="shared" si="202"/>
        <v>901.59999999999991</v>
      </c>
    </row>
    <row r="977" spans="1:10" s="25" customFormat="1" ht="15" customHeight="1" x14ac:dyDescent="0.2">
      <c r="A977" s="73" t="s">
        <v>2377</v>
      </c>
      <c r="B977" s="73" t="s">
        <v>1437</v>
      </c>
      <c r="C977" s="73" t="s">
        <v>105</v>
      </c>
      <c r="D977" s="73" t="s">
        <v>1438</v>
      </c>
      <c r="E977" s="73"/>
      <c r="F977" s="74" t="s">
        <v>10</v>
      </c>
      <c r="G977" s="75">
        <v>226</v>
      </c>
      <c r="H977" s="76">
        <v>27.73</v>
      </c>
      <c r="I977" s="76">
        <f t="shared" si="200"/>
        <v>27.73</v>
      </c>
      <c r="J977" s="76">
        <f t="shared" si="202"/>
        <v>6266.9800000000005</v>
      </c>
    </row>
    <row r="978" spans="1:10" s="25" customFormat="1" ht="15" customHeight="1" x14ac:dyDescent="0.2">
      <c r="A978" s="73" t="s">
        <v>2378</v>
      </c>
      <c r="B978" s="73" t="s">
        <v>1458</v>
      </c>
      <c r="C978" s="73" t="s">
        <v>105</v>
      </c>
      <c r="D978" s="73" t="s">
        <v>1459</v>
      </c>
      <c r="E978" s="73"/>
      <c r="F978" s="74" t="s">
        <v>10</v>
      </c>
      <c r="G978" s="75">
        <v>20</v>
      </c>
      <c r="H978" s="76">
        <v>39.43</v>
      </c>
      <c r="I978" s="76">
        <f t="shared" si="200"/>
        <v>39.43</v>
      </c>
      <c r="J978" s="76">
        <f t="shared" si="202"/>
        <v>788.6</v>
      </c>
    </row>
    <row r="979" spans="1:10" s="25" customFormat="1" ht="30" customHeight="1" x14ac:dyDescent="0.2">
      <c r="A979" s="73" t="s">
        <v>2379</v>
      </c>
      <c r="B979" s="73" t="s">
        <v>2380</v>
      </c>
      <c r="C979" s="73" t="s">
        <v>114</v>
      </c>
      <c r="D979" s="73" t="s">
        <v>2381</v>
      </c>
      <c r="E979" s="73"/>
      <c r="F979" s="74" t="s">
        <v>67</v>
      </c>
      <c r="G979" s="75">
        <v>226</v>
      </c>
      <c r="H979" s="76">
        <v>1.79</v>
      </c>
      <c r="I979" s="76">
        <f t="shared" si="200"/>
        <v>1.79</v>
      </c>
      <c r="J979" s="76">
        <f t="shared" si="202"/>
        <v>404.54</v>
      </c>
    </row>
    <row r="980" spans="1:10" s="25" customFormat="1" ht="15" customHeight="1" x14ac:dyDescent="0.2">
      <c r="A980" s="73" t="s">
        <v>2382</v>
      </c>
      <c r="B980" s="73" t="s">
        <v>2383</v>
      </c>
      <c r="C980" s="73" t="s">
        <v>114</v>
      </c>
      <c r="D980" s="73" t="s">
        <v>2384</v>
      </c>
      <c r="E980" s="73"/>
      <c r="F980" s="74" t="s">
        <v>67</v>
      </c>
      <c r="G980" s="75">
        <v>226</v>
      </c>
      <c r="H980" s="76">
        <v>0.92</v>
      </c>
      <c r="I980" s="76">
        <f t="shared" si="200"/>
        <v>0.92</v>
      </c>
      <c r="J980" s="76">
        <f t="shared" si="202"/>
        <v>207.92000000000002</v>
      </c>
    </row>
    <row r="981" spans="1:10" s="25" customFormat="1" ht="15" customHeight="1" x14ac:dyDescent="0.2">
      <c r="A981" s="73" t="s">
        <v>2385</v>
      </c>
      <c r="B981" s="73" t="s">
        <v>2386</v>
      </c>
      <c r="C981" s="73" t="s">
        <v>114</v>
      </c>
      <c r="D981" s="73" t="s">
        <v>2387</v>
      </c>
      <c r="E981" s="73"/>
      <c r="F981" s="74" t="s">
        <v>67</v>
      </c>
      <c r="G981" s="75">
        <v>226</v>
      </c>
      <c r="H981" s="76">
        <v>0.1</v>
      </c>
      <c r="I981" s="76">
        <f t="shared" si="200"/>
        <v>0.1</v>
      </c>
      <c r="J981" s="76">
        <f t="shared" si="202"/>
        <v>22.6</v>
      </c>
    </row>
    <row r="982" spans="1:10" s="25" customFormat="1" ht="22.5" customHeight="1" x14ac:dyDescent="0.2">
      <c r="A982" s="73" t="s">
        <v>2388</v>
      </c>
      <c r="B982" s="73" t="s">
        <v>2389</v>
      </c>
      <c r="C982" s="73" t="s">
        <v>105</v>
      </c>
      <c r="D982" s="73" t="s">
        <v>2390</v>
      </c>
      <c r="E982" s="73"/>
      <c r="F982" s="74" t="s">
        <v>1</v>
      </c>
      <c r="G982" s="75">
        <v>13</v>
      </c>
      <c r="H982" s="76">
        <v>14.98</v>
      </c>
      <c r="I982" s="76">
        <f t="shared" si="200"/>
        <v>14.98</v>
      </c>
      <c r="J982" s="76">
        <f t="shared" si="202"/>
        <v>194.74</v>
      </c>
    </row>
    <row r="983" spans="1:10" s="25" customFormat="1" ht="22.5" customHeight="1" x14ac:dyDescent="0.2">
      <c r="A983" s="73" t="s">
        <v>2391</v>
      </c>
      <c r="B983" s="73" t="s">
        <v>2392</v>
      </c>
      <c r="C983" s="73" t="s">
        <v>105</v>
      </c>
      <c r="D983" s="73" t="s">
        <v>2393</v>
      </c>
      <c r="E983" s="73"/>
      <c r="F983" s="74" t="s">
        <v>1</v>
      </c>
      <c r="G983" s="75">
        <v>3</v>
      </c>
      <c r="H983" s="76">
        <v>17.899999999999999</v>
      </c>
      <c r="I983" s="76">
        <f t="shared" si="200"/>
        <v>17.899999999999999</v>
      </c>
      <c r="J983" s="76">
        <f t="shared" si="202"/>
        <v>53.699999999999996</v>
      </c>
    </row>
    <row r="984" spans="1:10" s="25" customFormat="1" ht="30" customHeight="1" x14ac:dyDescent="0.2">
      <c r="A984" s="73" t="s">
        <v>2394</v>
      </c>
      <c r="B984" s="73" t="s">
        <v>2395</v>
      </c>
      <c r="C984" s="73" t="s">
        <v>114</v>
      </c>
      <c r="D984" s="73" t="s">
        <v>2396</v>
      </c>
      <c r="E984" s="73"/>
      <c r="F984" s="74" t="s">
        <v>53</v>
      </c>
      <c r="G984" s="75">
        <v>2</v>
      </c>
      <c r="H984" s="76">
        <v>447.97</v>
      </c>
      <c r="I984" s="76">
        <f t="shared" si="200"/>
        <v>447.97</v>
      </c>
      <c r="J984" s="76">
        <f t="shared" si="202"/>
        <v>895.94</v>
      </c>
    </row>
    <row r="985" spans="1:10" s="25" customFormat="1" ht="15" customHeight="1" x14ac:dyDescent="0.2">
      <c r="A985" s="73" t="s">
        <v>2397</v>
      </c>
      <c r="B985" s="73" t="s">
        <v>2398</v>
      </c>
      <c r="C985" s="73" t="s">
        <v>123</v>
      </c>
      <c r="D985" s="73" t="s">
        <v>2399</v>
      </c>
      <c r="E985" s="73"/>
      <c r="F985" s="74" t="s">
        <v>1</v>
      </c>
      <c r="G985" s="75">
        <v>2</v>
      </c>
      <c r="H985" s="76">
        <v>70.12</v>
      </c>
      <c r="I985" s="76">
        <f t="shared" si="200"/>
        <v>70.12</v>
      </c>
      <c r="J985" s="76">
        <f t="shared" si="202"/>
        <v>140.24</v>
      </c>
    </row>
    <row r="986" spans="1:10" s="25" customFormat="1" ht="15" customHeight="1" x14ac:dyDescent="0.2">
      <c r="A986" s="73" t="s">
        <v>2400</v>
      </c>
      <c r="B986" s="73" t="s">
        <v>2401</v>
      </c>
      <c r="C986" s="73" t="s">
        <v>123</v>
      </c>
      <c r="D986" s="73" t="s">
        <v>2402</v>
      </c>
      <c r="E986" s="73"/>
      <c r="F986" s="74" t="s">
        <v>1</v>
      </c>
      <c r="G986" s="75">
        <v>2</v>
      </c>
      <c r="H986" s="76">
        <v>35.51</v>
      </c>
      <c r="I986" s="76">
        <f t="shared" si="200"/>
        <v>35.51</v>
      </c>
      <c r="J986" s="76">
        <f t="shared" si="202"/>
        <v>71.02</v>
      </c>
    </row>
    <row r="987" spans="1:10" s="25" customFormat="1" ht="15" customHeight="1" x14ac:dyDescent="0.2">
      <c r="A987" s="73" t="s">
        <v>2403</v>
      </c>
      <c r="B987" s="73" t="s">
        <v>791</v>
      </c>
      <c r="C987" s="73" t="s">
        <v>105</v>
      </c>
      <c r="D987" s="73" t="s">
        <v>66</v>
      </c>
      <c r="E987" s="73"/>
      <c r="F987" s="74" t="s">
        <v>47</v>
      </c>
      <c r="G987" s="75">
        <v>8.3000000000000007</v>
      </c>
      <c r="H987" s="76">
        <v>68.95</v>
      </c>
      <c r="I987" s="76">
        <f t="shared" si="200"/>
        <v>68.95</v>
      </c>
      <c r="J987" s="76">
        <f t="shared" si="202"/>
        <v>572.28500000000008</v>
      </c>
    </row>
    <row r="988" spans="1:10" s="25" customFormat="1" ht="15" customHeight="1" x14ac:dyDescent="0.2">
      <c r="A988" s="73" t="s">
        <v>2404</v>
      </c>
      <c r="B988" s="73" t="s">
        <v>235</v>
      </c>
      <c r="C988" s="73" t="s">
        <v>105</v>
      </c>
      <c r="D988" s="73" t="s">
        <v>793</v>
      </c>
      <c r="E988" s="73"/>
      <c r="F988" s="74" t="s">
        <v>47</v>
      </c>
      <c r="G988" s="75">
        <v>8.3000000000000007</v>
      </c>
      <c r="H988" s="76">
        <v>28.83</v>
      </c>
      <c r="I988" s="76">
        <f t="shared" si="200"/>
        <v>28.83</v>
      </c>
      <c r="J988" s="76">
        <f t="shared" si="202"/>
        <v>239.28900000000002</v>
      </c>
    </row>
    <row r="989" spans="1:10" s="25" customFormat="1" ht="15" customHeight="1" x14ac:dyDescent="0.2">
      <c r="A989" s="22" t="s">
        <v>2405</v>
      </c>
      <c r="B989" s="22"/>
      <c r="C989" s="22"/>
      <c r="D989" s="22" t="s">
        <v>2406</v>
      </c>
      <c r="E989" s="22"/>
      <c r="F989" s="22"/>
      <c r="G989" s="23"/>
      <c r="H989" s="24"/>
      <c r="I989" s="24"/>
      <c r="J989" s="24">
        <f>SUM(J990:J1001)</f>
        <v>5366.77</v>
      </c>
    </row>
    <row r="990" spans="1:10" s="25" customFormat="1" ht="30" customHeight="1" x14ac:dyDescent="0.2">
      <c r="A990" s="73" t="s">
        <v>2407</v>
      </c>
      <c r="B990" s="73" t="s">
        <v>1214</v>
      </c>
      <c r="C990" s="73" t="s">
        <v>123</v>
      </c>
      <c r="D990" s="73" t="s">
        <v>1215</v>
      </c>
      <c r="E990" s="73"/>
      <c r="F990" s="74" t="s">
        <v>10</v>
      </c>
      <c r="G990" s="75">
        <v>21</v>
      </c>
      <c r="H990" s="76">
        <v>83.23</v>
      </c>
      <c r="I990" s="76">
        <f t="shared" si="200"/>
        <v>83.23</v>
      </c>
      <c r="J990" s="76">
        <f t="shared" ref="J990:J1001" si="203">G990*I990</f>
        <v>1747.8300000000002</v>
      </c>
    </row>
    <row r="991" spans="1:10" s="25" customFormat="1" ht="30" customHeight="1" x14ac:dyDescent="0.2">
      <c r="A991" s="73" t="s">
        <v>2408</v>
      </c>
      <c r="B991" s="73" t="s">
        <v>1199</v>
      </c>
      <c r="C991" s="73" t="s">
        <v>105</v>
      </c>
      <c r="D991" s="73" t="s">
        <v>79</v>
      </c>
      <c r="E991" s="73"/>
      <c r="F991" s="74" t="s">
        <v>10</v>
      </c>
      <c r="G991" s="75">
        <v>74</v>
      </c>
      <c r="H991" s="76">
        <v>10.99</v>
      </c>
      <c r="I991" s="76">
        <f t="shared" si="200"/>
        <v>10.99</v>
      </c>
      <c r="J991" s="76">
        <f t="shared" si="203"/>
        <v>813.26</v>
      </c>
    </row>
    <row r="992" spans="1:10" s="25" customFormat="1" ht="30" customHeight="1" x14ac:dyDescent="0.2">
      <c r="A992" s="73" t="s">
        <v>2409</v>
      </c>
      <c r="B992" s="73" t="s">
        <v>1917</v>
      </c>
      <c r="C992" s="73" t="s">
        <v>105</v>
      </c>
      <c r="D992" s="73" t="s">
        <v>1918</v>
      </c>
      <c r="E992" s="73"/>
      <c r="F992" s="74" t="s">
        <v>10</v>
      </c>
      <c r="G992" s="75">
        <v>7</v>
      </c>
      <c r="H992" s="76">
        <v>13.55</v>
      </c>
      <c r="I992" s="76">
        <f t="shared" si="200"/>
        <v>13.55</v>
      </c>
      <c r="J992" s="76">
        <f t="shared" si="203"/>
        <v>94.850000000000009</v>
      </c>
    </row>
    <row r="993" spans="1:10" s="25" customFormat="1" ht="22.5" customHeight="1" x14ac:dyDescent="0.2">
      <c r="A993" s="73" t="s">
        <v>2410</v>
      </c>
      <c r="B993" s="73" t="s">
        <v>1176</v>
      </c>
      <c r="C993" s="73" t="s">
        <v>105</v>
      </c>
      <c r="D993" s="73" t="s">
        <v>1177</v>
      </c>
      <c r="E993" s="73"/>
      <c r="F993" s="74" t="s">
        <v>1</v>
      </c>
      <c r="G993" s="75">
        <v>2</v>
      </c>
      <c r="H993" s="76">
        <v>12.05</v>
      </c>
      <c r="I993" s="76">
        <f t="shared" si="200"/>
        <v>12.05</v>
      </c>
      <c r="J993" s="76">
        <f t="shared" si="203"/>
        <v>24.1</v>
      </c>
    </row>
    <row r="994" spans="1:10" s="25" customFormat="1" ht="22.5" customHeight="1" x14ac:dyDescent="0.2">
      <c r="A994" s="73" t="s">
        <v>2411</v>
      </c>
      <c r="B994" s="73" t="s">
        <v>1173</v>
      </c>
      <c r="C994" s="73" t="s">
        <v>105</v>
      </c>
      <c r="D994" s="73" t="s">
        <v>1174</v>
      </c>
      <c r="E994" s="73"/>
      <c r="F994" s="74" t="s">
        <v>1</v>
      </c>
      <c r="G994" s="75">
        <v>11</v>
      </c>
      <c r="H994" s="76">
        <v>26.63</v>
      </c>
      <c r="I994" s="76">
        <f t="shared" si="200"/>
        <v>26.63</v>
      </c>
      <c r="J994" s="76">
        <f t="shared" si="203"/>
        <v>292.93</v>
      </c>
    </row>
    <row r="995" spans="1:10" s="25" customFormat="1" ht="15" customHeight="1" x14ac:dyDescent="0.2">
      <c r="A995" s="73" t="s">
        <v>2412</v>
      </c>
      <c r="B995" s="73" t="s">
        <v>2413</v>
      </c>
      <c r="C995" s="73" t="s">
        <v>114</v>
      </c>
      <c r="D995" s="73" t="s">
        <v>2414</v>
      </c>
      <c r="E995" s="73"/>
      <c r="F995" s="74" t="s">
        <v>67</v>
      </c>
      <c r="G995" s="75">
        <v>11</v>
      </c>
      <c r="H995" s="76">
        <v>6.74</v>
      </c>
      <c r="I995" s="76">
        <f t="shared" si="200"/>
        <v>6.74</v>
      </c>
      <c r="J995" s="76">
        <f t="shared" si="203"/>
        <v>74.14</v>
      </c>
    </row>
    <row r="996" spans="1:10" s="25" customFormat="1" ht="15" customHeight="1" x14ac:dyDescent="0.2">
      <c r="A996" s="73" t="s">
        <v>2415</v>
      </c>
      <c r="B996" s="73" t="s">
        <v>1208</v>
      </c>
      <c r="C996" s="73" t="s">
        <v>123</v>
      </c>
      <c r="D996" s="73" t="s">
        <v>1209</v>
      </c>
      <c r="E996" s="73"/>
      <c r="F996" s="74" t="s">
        <v>1</v>
      </c>
      <c r="G996" s="75">
        <v>9</v>
      </c>
      <c r="H996" s="76">
        <v>13.02</v>
      </c>
      <c r="I996" s="76">
        <f t="shared" si="200"/>
        <v>13.02</v>
      </c>
      <c r="J996" s="76">
        <f t="shared" si="203"/>
        <v>117.17999999999999</v>
      </c>
    </row>
    <row r="997" spans="1:10" s="25" customFormat="1" ht="15" customHeight="1" x14ac:dyDescent="0.2">
      <c r="A997" s="73" t="s">
        <v>2416</v>
      </c>
      <c r="B997" s="73" t="s">
        <v>1220</v>
      </c>
      <c r="C997" s="73" t="s">
        <v>114</v>
      </c>
      <c r="D997" s="73" t="s">
        <v>1221</v>
      </c>
      <c r="E997" s="73"/>
      <c r="F997" s="74" t="s">
        <v>67</v>
      </c>
      <c r="G997" s="75">
        <v>34</v>
      </c>
      <c r="H997" s="76">
        <v>1.06</v>
      </c>
      <c r="I997" s="76">
        <f t="shared" si="200"/>
        <v>1.06</v>
      </c>
      <c r="J997" s="76">
        <f t="shared" si="203"/>
        <v>36.04</v>
      </c>
    </row>
    <row r="998" spans="1:10" s="25" customFormat="1" ht="15" customHeight="1" x14ac:dyDescent="0.2">
      <c r="A998" s="73" t="s">
        <v>2417</v>
      </c>
      <c r="B998" s="73" t="s">
        <v>1223</v>
      </c>
      <c r="C998" s="73" t="s">
        <v>114</v>
      </c>
      <c r="D998" s="73" t="s">
        <v>1224</v>
      </c>
      <c r="E998" s="73"/>
      <c r="F998" s="74" t="s">
        <v>67</v>
      </c>
      <c r="G998" s="75">
        <v>4</v>
      </c>
      <c r="H998" s="76">
        <v>2.46</v>
      </c>
      <c r="I998" s="76">
        <f t="shared" si="200"/>
        <v>2.46</v>
      </c>
      <c r="J998" s="76">
        <f t="shared" si="203"/>
        <v>9.84</v>
      </c>
    </row>
    <row r="999" spans="1:10" s="25" customFormat="1" ht="22.5" customHeight="1" x14ac:dyDescent="0.2">
      <c r="A999" s="73" t="s">
        <v>2418</v>
      </c>
      <c r="B999" s="73" t="s">
        <v>2089</v>
      </c>
      <c r="C999" s="73" t="s">
        <v>123</v>
      </c>
      <c r="D999" s="73" t="s">
        <v>2090</v>
      </c>
      <c r="E999" s="73"/>
      <c r="F999" s="74" t="s">
        <v>1</v>
      </c>
      <c r="G999" s="75">
        <v>1</v>
      </c>
      <c r="H999" s="76">
        <v>145.03</v>
      </c>
      <c r="I999" s="76">
        <f t="shared" si="200"/>
        <v>145.03</v>
      </c>
      <c r="J999" s="76">
        <f t="shared" si="203"/>
        <v>145.03</v>
      </c>
    </row>
    <row r="1000" spans="1:10" s="25" customFormat="1" ht="15" customHeight="1" x14ac:dyDescent="0.2">
      <c r="A1000" s="73" t="s">
        <v>2419</v>
      </c>
      <c r="B1000" s="73" t="s">
        <v>1932</v>
      </c>
      <c r="C1000" s="73" t="s">
        <v>114</v>
      </c>
      <c r="D1000" s="73" t="s">
        <v>1933</v>
      </c>
      <c r="E1000" s="73"/>
      <c r="F1000" s="74" t="s">
        <v>53</v>
      </c>
      <c r="G1000" s="75">
        <v>187</v>
      </c>
      <c r="H1000" s="76">
        <v>9.6300000000000008</v>
      </c>
      <c r="I1000" s="76">
        <f t="shared" si="200"/>
        <v>9.6300000000000008</v>
      </c>
      <c r="J1000" s="76">
        <f t="shared" si="203"/>
        <v>1800.8100000000002</v>
      </c>
    </row>
    <row r="1001" spans="1:10" s="25" customFormat="1" ht="15" customHeight="1" x14ac:dyDescent="0.2">
      <c r="A1001" s="73" t="s">
        <v>2420</v>
      </c>
      <c r="B1001" s="73" t="s">
        <v>1941</v>
      </c>
      <c r="C1001" s="73" t="s">
        <v>114</v>
      </c>
      <c r="D1001" s="73" t="s">
        <v>1942</v>
      </c>
      <c r="E1001" s="73"/>
      <c r="F1001" s="74" t="s">
        <v>67</v>
      </c>
      <c r="G1001" s="75">
        <v>22</v>
      </c>
      <c r="H1001" s="76">
        <v>9.58</v>
      </c>
      <c r="I1001" s="76">
        <f t="shared" si="200"/>
        <v>9.58</v>
      </c>
      <c r="J1001" s="76">
        <f t="shared" si="203"/>
        <v>210.76</v>
      </c>
    </row>
    <row r="1002" spans="1:10" s="25" customFormat="1" ht="15" customHeight="1" x14ac:dyDescent="0.2">
      <c r="A1002" s="22" t="s">
        <v>2421</v>
      </c>
      <c r="B1002" s="22"/>
      <c r="C1002" s="22"/>
      <c r="D1002" s="22" t="s">
        <v>2422</v>
      </c>
      <c r="E1002" s="22"/>
      <c r="F1002" s="22"/>
      <c r="G1002" s="23"/>
      <c r="H1002" s="24"/>
      <c r="I1002" s="24"/>
      <c r="J1002" s="24">
        <f>SUM(J1003:J1004)</f>
        <v>111101.75750000001</v>
      </c>
    </row>
    <row r="1003" spans="1:10" s="25" customFormat="1" ht="37.5" customHeight="1" x14ac:dyDescent="0.2">
      <c r="A1003" s="73" t="s">
        <v>2423</v>
      </c>
      <c r="B1003" s="73" t="s">
        <v>2424</v>
      </c>
      <c r="C1003" s="73" t="s">
        <v>123</v>
      </c>
      <c r="D1003" s="73" t="s">
        <v>2425</v>
      </c>
      <c r="E1003" s="73"/>
      <c r="F1003" s="74" t="s">
        <v>1</v>
      </c>
      <c r="G1003" s="75">
        <v>1</v>
      </c>
      <c r="H1003" s="76">
        <v>110697.47</v>
      </c>
      <c r="I1003" s="76">
        <f t="shared" si="200"/>
        <v>110697.47</v>
      </c>
      <c r="J1003" s="76">
        <f t="shared" ref="J1003:J1004" si="204">G1003*I1003</f>
        <v>110697.47</v>
      </c>
    </row>
    <row r="1004" spans="1:10" s="25" customFormat="1" ht="30" customHeight="1" x14ac:dyDescent="0.2">
      <c r="A1004" s="73" t="s">
        <v>2426</v>
      </c>
      <c r="B1004" s="73" t="s">
        <v>2427</v>
      </c>
      <c r="C1004" s="73" t="s">
        <v>105</v>
      </c>
      <c r="D1004" s="73" t="s">
        <v>2428</v>
      </c>
      <c r="E1004" s="73"/>
      <c r="F1004" s="74" t="s">
        <v>45</v>
      </c>
      <c r="G1004" s="75">
        <v>1.25</v>
      </c>
      <c r="H1004" s="76">
        <v>323.43</v>
      </c>
      <c r="I1004" s="76">
        <f t="shared" si="200"/>
        <v>323.43</v>
      </c>
      <c r="J1004" s="76">
        <f t="shared" si="204"/>
        <v>404.28750000000002</v>
      </c>
    </row>
    <row r="1005" spans="1:10" s="18" customFormat="1" x14ac:dyDescent="0.25">
      <c r="A1005" s="26"/>
      <c r="B1005" s="26"/>
      <c r="C1005" s="26"/>
      <c r="D1005" s="26"/>
      <c r="E1005" s="26"/>
      <c r="F1005" s="26"/>
      <c r="G1005" s="26"/>
      <c r="H1005" s="26"/>
      <c r="I1005" s="26"/>
      <c r="J1005" s="26"/>
    </row>
    <row r="1006" spans="1:10" s="18" customFormat="1" x14ac:dyDescent="0.25">
      <c r="A1006" s="26"/>
      <c r="B1006" s="26"/>
      <c r="C1006" s="26"/>
      <c r="D1006" s="26"/>
      <c r="E1006" s="26"/>
      <c r="F1006" s="127" t="s">
        <v>92</v>
      </c>
      <c r="G1006" s="127"/>
      <c r="H1006" s="78"/>
      <c r="I1006" s="78"/>
      <c r="J1006" s="78">
        <f>J11+J16+J27+J44+J59+J492</f>
        <v>2830060.1694999998</v>
      </c>
    </row>
    <row r="1007" spans="1:10" s="18" customFormat="1" x14ac:dyDescent="0.25"/>
    <row r="1008" spans="1:10" s="18" customFormat="1" x14ac:dyDescent="0.25"/>
    <row r="1009" spans="5:15" s="18" customFormat="1" x14ac:dyDescent="0.25"/>
    <row r="1010" spans="5:15" s="18" customFormat="1" x14ac:dyDescent="0.25">
      <c r="E1010" s="27"/>
      <c r="G1010" s="28"/>
      <c r="J1010" s="27"/>
      <c r="L1010" s="27"/>
      <c r="N1010" s="27"/>
      <c r="O1010" s="29"/>
    </row>
    <row r="1011" spans="5:15" s="18" customFormat="1" x14ac:dyDescent="0.25">
      <c r="E1011" s="27"/>
      <c r="G1011" s="28"/>
      <c r="J1011" s="27"/>
      <c r="L1011" s="27"/>
      <c r="N1011" s="27"/>
      <c r="O1011" s="30"/>
    </row>
    <row r="1012" spans="5:15" s="18" customFormat="1" x14ac:dyDescent="0.25">
      <c r="E1012" s="27"/>
      <c r="G1012" s="28"/>
      <c r="J1012" s="27"/>
      <c r="L1012" s="27"/>
      <c r="N1012" s="27"/>
    </row>
    <row r="1013" spans="5:15" s="18" customFormat="1" x14ac:dyDescent="0.25">
      <c r="E1013" s="27"/>
      <c r="G1013" s="28"/>
      <c r="J1013" s="27"/>
      <c r="L1013" s="27"/>
      <c r="N1013" s="27"/>
    </row>
    <row r="1014" spans="5:15" s="18" customFormat="1" x14ac:dyDescent="0.25">
      <c r="E1014" s="27"/>
      <c r="G1014" s="28"/>
      <c r="J1014" s="27"/>
      <c r="L1014" s="27"/>
      <c r="N1014" s="27"/>
    </row>
    <row r="1015" spans="5:15" x14ac:dyDescent="0.25">
      <c r="E1015" s="16"/>
      <c r="G1015" s="17"/>
      <c r="J1015" s="16"/>
      <c r="L1015" s="16"/>
      <c r="N1015" s="16"/>
    </row>
    <row r="1016" spans="5:15" x14ac:dyDescent="0.25">
      <c r="E1016" s="16"/>
      <c r="G1016" s="17"/>
      <c r="J1016" s="16"/>
      <c r="L1016" s="16"/>
      <c r="N1016" s="16"/>
    </row>
    <row r="1017" spans="5:15" x14ac:dyDescent="0.25">
      <c r="E1017" s="16"/>
      <c r="G1017" s="17"/>
      <c r="J1017" s="16"/>
      <c r="L1017" s="16"/>
      <c r="N1017" s="16"/>
    </row>
    <row r="1018" spans="5:15" x14ac:dyDescent="0.25">
      <c r="E1018" s="16"/>
      <c r="G1018" s="17"/>
      <c r="J1018" s="16"/>
      <c r="L1018" s="16"/>
      <c r="N1018" s="16"/>
    </row>
    <row r="1019" spans="5:15" x14ac:dyDescent="0.25">
      <c r="E1019" s="16"/>
      <c r="G1019" s="17"/>
      <c r="J1019" s="16"/>
      <c r="L1019" s="16"/>
      <c r="N1019" s="16"/>
    </row>
    <row r="1020" spans="5:15" x14ac:dyDescent="0.25">
      <c r="E1020" s="16"/>
      <c r="G1020" s="17"/>
      <c r="J1020" s="16"/>
      <c r="L1020" s="16"/>
      <c r="N1020" s="16"/>
    </row>
    <row r="1021" spans="5:15" x14ac:dyDescent="0.25">
      <c r="E1021" s="16"/>
      <c r="G1021" s="17"/>
      <c r="J1021" s="16"/>
      <c r="L1021" s="16"/>
      <c r="N1021" s="16"/>
    </row>
    <row r="1022" spans="5:15" x14ac:dyDescent="0.25">
      <c r="E1022" s="16"/>
      <c r="G1022" s="17"/>
      <c r="J1022" s="16"/>
      <c r="L1022" s="16"/>
      <c r="N1022" s="16"/>
    </row>
    <row r="1023" spans="5:15" x14ac:dyDescent="0.25">
      <c r="E1023" s="16"/>
      <c r="G1023" s="17"/>
      <c r="J1023" s="16"/>
      <c r="L1023" s="16"/>
      <c r="N1023" s="16"/>
    </row>
    <row r="1024" spans="5:15" x14ac:dyDescent="0.25">
      <c r="E1024" s="16"/>
      <c r="G1024" s="17"/>
      <c r="J1024" s="16"/>
      <c r="L1024" s="16"/>
      <c r="N1024" s="16"/>
    </row>
    <row r="1025" spans="5:14" x14ac:dyDescent="0.25">
      <c r="E1025" s="16"/>
      <c r="G1025" s="17"/>
      <c r="J1025" s="16"/>
      <c r="L1025" s="16"/>
      <c r="N1025" s="16"/>
    </row>
    <row r="1026" spans="5:14" x14ac:dyDescent="0.25">
      <c r="E1026" s="16"/>
      <c r="G1026" s="17"/>
      <c r="J1026" s="16"/>
      <c r="L1026" s="16"/>
      <c r="N1026" s="16"/>
    </row>
    <row r="1027" spans="5:14" x14ac:dyDescent="0.25">
      <c r="E1027" s="16"/>
      <c r="G1027" s="17"/>
      <c r="J1027" s="16"/>
      <c r="L1027" s="16"/>
      <c r="N1027" s="16"/>
    </row>
    <row r="1028" spans="5:14" x14ac:dyDescent="0.25">
      <c r="E1028" s="16"/>
      <c r="G1028" s="17"/>
      <c r="J1028" s="16"/>
      <c r="L1028" s="16"/>
      <c r="N1028" s="16"/>
    </row>
    <row r="1029" spans="5:14" x14ac:dyDescent="0.25">
      <c r="E1029" s="16"/>
      <c r="G1029" s="17"/>
      <c r="J1029" s="16"/>
      <c r="L1029" s="16"/>
      <c r="N1029" s="16"/>
    </row>
    <row r="1030" spans="5:14" x14ac:dyDescent="0.25">
      <c r="E1030" s="16"/>
      <c r="G1030" s="17"/>
      <c r="J1030" s="16"/>
      <c r="L1030" s="16"/>
      <c r="N1030" s="16"/>
    </row>
    <row r="1031" spans="5:14" x14ac:dyDescent="0.25">
      <c r="E1031" s="16"/>
      <c r="G1031" s="17"/>
      <c r="J1031" s="16"/>
      <c r="L1031" s="16"/>
      <c r="N1031" s="16"/>
    </row>
    <row r="1032" spans="5:14" x14ac:dyDescent="0.25">
      <c r="E1032" s="16"/>
      <c r="G1032" s="17"/>
      <c r="J1032" s="16"/>
      <c r="L1032" s="16"/>
      <c r="N1032" s="16"/>
    </row>
    <row r="1033" spans="5:14" x14ac:dyDescent="0.25">
      <c r="E1033" s="16"/>
      <c r="G1033" s="17"/>
      <c r="J1033" s="16"/>
      <c r="L1033" s="16"/>
      <c r="N1033" s="16"/>
    </row>
    <row r="1034" spans="5:14" x14ac:dyDescent="0.25">
      <c r="E1034" s="16"/>
      <c r="G1034" s="17"/>
      <c r="J1034" s="16"/>
      <c r="L1034" s="16"/>
      <c r="N1034" s="16"/>
    </row>
    <row r="1035" spans="5:14" x14ac:dyDescent="0.25">
      <c r="E1035" s="16"/>
      <c r="G1035" s="17"/>
      <c r="J1035" s="16"/>
      <c r="L1035" s="16"/>
      <c r="N1035" s="16"/>
    </row>
    <row r="1036" spans="5:14" x14ac:dyDescent="0.25">
      <c r="E1036" s="16"/>
      <c r="G1036" s="17"/>
      <c r="J1036" s="16"/>
      <c r="L1036" s="16"/>
      <c r="N1036" s="16"/>
    </row>
    <row r="1037" spans="5:14" x14ac:dyDescent="0.25">
      <c r="E1037" s="16"/>
      <c r="G1037" s="17"/>
      <c r="J1037" s="16"/>
      <c r="L1037" s="16"/>
      <c r="N1037" s="16"/>
    </row>
    <row r="1038" spans="5:14" x14ac:dyDescent="0.25">
      <c r="E1038" s="16"/>
      <c r="G1038" s="17"/>
      <c r="J1038" s="16"/>
      <c r="L1038" s="16"/>
      <c r="N1038" s="16"/>
    </row>
    <row r="1039" spans="5:14" x14ac:dyDescent="0.25">
      <c r="E1039" s="16"/>
      <c r="G1039" s="17"/>
      <c r="J1039" s="16"/>
      <c r="L1039" s="16"/>
      <c r="N1039" s="16"/>
    </row>
    <row r="1040" spans="5:14" x14ac:dyDescent="0.25">
      <c r="E1040" s="16"/>
      <c r="G1040" s="17"/>
      <c r="H1040" s="17"/>
      <c r="J1040" s="16"/>
      <c r="L1040" s="16"/>
      <c r="N1040" s="16"/>
    </row>
  </sheetData>
  <sheetProtection algorithmName="SHA-512" hashValue="C0c0MpNvhQMrgSBs6J33Bit/gSYM9d1/Ic887S5YMOlMN4lz4iW/JaS1j8xh8f0QqbQk/RLV0f4RHx0MLNBteQ==" saltValue="3o34Ci7J7Q+nJ1FQCpCriQ==" spinCount="100000" sheet="1" formatCells="0" selectLockedCells="1"/>
  <mergeCells count="5">
    <mergeCell ref="F1006:G1006"/>
    <mergeCell ref="A1:D4"/>
    <mergeCell ref="B7:F7"/>
    <mergeCell ref="B6:F6"/>
    <mergeCell ref="A9:J9"/>
  </mergeCells>
  <pageMargins left="0.70866141732283472" right="0.70866141732283472" top="0.74803149606299213" bottom="0.74803149606299213" header="0.31496062992125984" footer="0.31496062992125984"/>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4"/>
  <sheetViews>
    <sheetView tabSelected="1" view="pageBreakPreview" zoomScaleNormal="100" zoomScaleSheetLayoutView="100" workbookViewId="0">
      <selection activeCell="B7" sqref="B7:F7"/>
    </sheetView>
  </sheetViews>
  <sheetFormatPr defaultRowHeight="15" x14ac:dyDescent="0.25"/>
  <cols>
    <col min="1" max="1" width="9.7109375" customWidth="1"/>
    <col min="2" max="2" width="54.7109375" bestFit="1" customWidth="1"/>
    <col min="3" max="3" width="12" bestFit="1" customWidth="1"/>
    <col min="4" max="6" width="10.140625" bestFit="1" customWidth="1"/>
    <col min="7" max="9" width="10.140625" customWidth="1"/>
    <col min="10" max="10" width="10.28515625" customWidth="1"/>
    <col min="11" max="11" width="10.140625" customWidth="1"/>
    <col min="12" max="12" width="11.7109375" bestFit="1" customWidth="1"/>
    <col min="13" max="13" width="14" bestFit="1" customWidth="1"/>
  </cols>
  <sheetData>
    <row r="1" spans="1:11" x14ac:dyDescent="0.25">
      <c r="A1" s="132" t="s">
        <v>41</v>
      </c>
      <c r="B1" s="132"/>
      <c r="C1" s="132"/>
      <c r="D1" s="132"/>
      <c r="E1" s="62"/>
      <c r="F1" s="62"/>
      <c r="G1" s="62"/>
      <c r="H1" s="62"/>
      <c r="I1" s="62"/>
      <c r="J1" s="62"/>
      <c r="K1" s="62"/>
    </row>
    <row r="2" spans="1:11" x14ac:dyDescent="0.25">
      <c r="A2" s="132"/>
      <c r="B2" s="132"/>
      <c r="C2" s="132"/>
      <c r="D2" s="132"/>
      <c r="E2" s="62"/>
      <c r="F2" s="62"/>
      <c r="G2" s="62"/>
      <c r="H2" s="62"/>
      <c r="I2" s="62"/>
      <c r="J2" s="62"/>
      <c r="K2" s="62"/>
    </row>
    <row r="3" spans="1:11" x14ac:dyDescent="0.25">
      <c r="A3" s="132"/>
      <c r="B3" s="132"/>
      <c r="C3" s="132"/>
      <c r="D3" s="132"/>
      <c r="E3" s="62"/>
      <c r="F3" s="62"/>
      <c r="G3" s="62"/>
      <c r="H3" s="62"/>
      <c r="I3" s="62"/>
      <c r="J3" s="62"/>
      <c r="K3" s="62"/>
    </row>
    <row r="4" spans="1:11" x14ac:dyDescent="0.25">
      <c r="A4" s="132"/>
      <c r="B4" s="132"/>
      <c r="C4" s="132"/>
      <c r="D4" s="132"/>
      <c r="E4" s="62"/>
      <c r="F4" s="62"/>
      <c r="G4" s="62"/>
      <c r="H4" s="62"/>
      <c r="I4" s="62"/>
      <c r="J4" s="62"/>
      <c r="K4" s="62"/>
    </row>
    <row r="5" spans="1:11" x14ac:dyDescent="0.25">
      <c r="A5" s="77"/>
      <c r="B5" s="77"/>
      <c r="C5" s="77"/>
      <c r="D5" s="77"/>
      <c r="E5" s="62"/>
      <c r="F5" s="62"/>
      <c r="G5" s="62"/>
      <c r="H5" s="62"/>
      <c r="I5" s="62"/>
      <c r="J5" s="62"/>
      <c r="K5" s="62"/>
    </row>
    <row r="6" spans="1:11" x14ac:dyDescent="0.25">
      <c r="A6" s="10" t="s">
        <v>93</v>
      </c>
      <c r="B6" s="130" t="s">
        <v>2447</v>
      </c>
      <c r="C6" s="130"/>
      <c r="D6" s="130"/>
      <c r="E6" s="130"/>
      <c r="F6" s="130"/>
      <c r="G6" s="62"/>
      <c r="H6" s="62"/>
      <c r="I6" s="62"/>
      <c r="J6" s="62"/>
      <c r="K6" s="62"/>
    </row>
    <row r="7" spans="1:11" x14ac:dyDescent="0.25">
      <c r="A7" s="7" t="s">
        <v>95</v>
      </c>
      <c r="B7" s="129" t="s">
        <v>57</v>
      </c>
      <c r="C7" s="129"/>
      <c r="D7" s="129"/>
      <c r="E7" s="129"/>
      <c r="F7" s="129"/>
      <c r="G7" s="62"/>
      <c r="H7" s="62"/>
      <c r="I7" s="62"/>
      <c r="J7" s="62"/>
      <c r="K7" s="62"/>
    </row>
    <row r="8" spans="1:11" x14ac:dyDescent="0.25">
      <c r="A8" s="62"/>
      <c r="B8" s="62"/>
      <c r="C8" s="62"/>
      <c r="D8" s="62"/>
      <c r="E8" s="62"/>
      <c r="F8" s="62"/>
      <c r="G8" s="62"/>
      <c r="H8" s="62"/>
      <c r="I8" s="62"/>
      <c r="J8" s="62"/>
      <c r="K8" s="62"/>
    </row>
    <row r="9" spans="1:11" ht="23.25" customHeight="1" x14ac:dyDescent="0.25">
      <c r="A9" s="133" t="s">
        <v>2446</v>
      </c>
      <c r="B9" s="134"/>
      <c r="C9" s="134"/>
      <c r="D9" s="134"/>
      <c r="E9" s="134"/>
      <c r="F9" s="134"/>
      <c r="G9" s="134"/>
      <c r="H9" s="134"/>
      <c r="I9" s="134"/>
      <c r="J9" s="134"/>
      <c r="K9" s="135"/>
    </row>
    <row r="10" spans="1:11" ht="24.75" customHeight="1" x14ac:dyDescent="0.25">
      <c r="A10" s="56" t="s">
        <v>63</v>
      </c>
      <c r="B10" s="56" t="s">
        <v>64</v>
      </c>
      <c r="C10" s="56" t="s">
        <v>2429</v>
      </c>
      <c r="D10" s="56" t="s">
        <v>2430</v>
      </c>
      <c r="E10" s="56" t="s">
        <v>2431</v>
      </c>
      <c r="F10" s="56" t="s">
        <v>2432</v>
      </c>
      <c r="G10" s="56" t="s">
        <v>2433</v>
      </c>
      <c r="H10" s="57" t="s">
        <v>2434</v>
      </c>
      <c r="I10" s="57" t="s">
        <v>2435</v>
      </c>
      <c r="J10" s="57" t="s">
        <v>2436</v>
      </c>
      <c r="K10" s="57" t="s">
        <v>2437</v>
      </c>
    </row>
    <row r="11" spans="1:11" x14ac:dyDescent="0.25">
      <c r="A11" s="43"/>
      <c r="B11" s="43"/>
      <c r="C11" s="44">
        <v>1</v>
      </c>
      <c r="D11" s="44">
        <v>0.5</v>
      </c>
      <c r="E11" s="45"/>
      <c r="F11" s="45"/>
      <c r="G11" s="45"/>
      <c r="H11" s="46"/>
      <c r="I11" s="46"/>
      <c r="J11" s="46"/>
      <c r="K11" s="47">
        <v>0.5</v>
      </c>
    </row>
    <row r="12" spans="1:11" ht="15" customHeight="1" x14ac:dyDescent="0.25">
      <c r="A12" s="48" t="s">
        <v>42</v>
      </c>
      <c r="B12" s="48" t="s">
        <v>103</v>
      </c>
      <c r="C12" s="49">
        <f>'Planilha de cotação'!J11</f>
        <v>4364.46</v>
      </c>
      <c r="D12" s="49">
        <f>C12*D11</f>
        <v>2182.23</v>
      </c>
      <c r="E12" s="49" t="s">
        <v>2438</v>
      </c>
      <c r="F12" s="49" t="s">
        <v>2438</v>
      </c>
      <c r="G12" s="49" t="s">
        <v>2438</v>
      </c>
      <c r="H12" s="49" t="s">
        <v>2438</v>
      </c>
      <c r="I12" s="49" t="s">
        <v>2438</v>
      </c>
      <c r="J12" s="49" t="s">
        <v>2438</v>
      </c>
      <c r="K12" s="49">
        <f>C12*K11</f>
        <v>2182.23</v>
      </c>
    </row>
    <row r="13" spans="1:11" ht="15" customHeight="1" x14ac:dyDescent="0.25">
      <c r="A13" s="43"/>
      <c r="B13" s="43"/>
      <c r="C13" s="50">
        <v>1</v>
      </c>
      <c r="D13" s="50">
        <v>1</v>
      </c>
      <c r="E13" s="51"/>
      <c r="F13" s="51"/>
      <c r="G13" s="51"/>
      <c r="H13" s="51"/>
      <c r="I13" s="51"/>
      <c r="J13" s="51"/>
      <c r="K13" s="51"/>
    </row>
    <row r="14" spans="1:11" ht="15" customHeight="1" x14ac:dyDescent="0.25">
      <c r="A14" s="48" t="s">
        <v>44</v>
      </c>
      <c r="B14" s="48" t="s">
        <v>117</v>
      </c>
      <c r="C14" s="49">
        <f>'Planilha de cotação'!J16</f>
        <v>21240.245999999999</v>
      </c>
      <c r="D14" s="49">
        <f>C14*D13</f>
        <v>21240.245999999999</v>
      </c>
      <c r="E14" s="49" t="s">
        <v>2438</v>
      </c>
      <c r="F14" s="49" t="s">
        <v>2438</v>
      </c>
      <c r="G14" s="49" t="s">
        <v>2438</v>
      </c>
      <c r="H14" s="49" t="s">
        <v>2438</v>
      </c>
      <c r="I14" s="49" t="s">
        <v>2438</v>
      </c>
      <c r="J14" s="49" t="s">
        <v>2438</v>
      </c>
      <c r="K14" s="49" t="s">
        <v>2438</v>
      </c>
    </row>
    <row r="15" spans="1:11" ht="15" customHeight="1" x14ac:dyDescent="0.25">
      <c r="A15" s="43"/>
      <c r="B15" s="43"/>
      <c r="C15" s="50">
        <v>1</v>
      </c>
      <c r="D15" s="50">
        <v>4.9500000000000002E-2</v>
      </c>
      <c r="E15" s="50">
        <v>0.1082</v>
      </c>
      <c r="F15" s="50">
        <v>0.109</v>
      </c>
      <c r="G15" s="50">
        <v>0.11459999999999999</v>
      </c>
      <c r="H15" s="50">
        <v>0.151</v>
      </c>
      <c r="I15" s="50">
        <v>0.17499999999999999</v>
      </c>
      <c r="J15" s="50">
        <v>0.15920000000000001</v>
      </c>
      <c r="K15" s="50">
        <v>0.13350000000000001</v>
      </c>
    </row>
    <row r="16" spans="1:11" ht="15" customHeight="1" x14ac:dyDescent="0.25">
      <c r="A16" s="48" t="s">
        <v>46</v>
      </c>
      <c r="B16" s="48" t="s">
        <v>3</v>
      </c>
      <c r="C16" s="49">
        <f>'Planilha de cotação'!J27</f>
        <v>244828.40399999995</v>
      </c>
      <c r="D16" s="49">
        <f>C16*D15</f>
        <v>12119.005997999999</v>
      </c>
      <c r="E16" s="49">
        <f>C16*E15</f>
        <v>26490.433312799996</v>
      </c>
      <c r="F16" s="49">
        <f>C16*F15</f>
        <v>26686.296035999996</v>
      </c>
      <c r="G16" s="49">
        <f>C16*G15</f>
        <v>28057.335098399992</v>
      </c>
      <c r="H16" s="49">
        <f>C16*H15</f>
        <v>36969.089003999994</v>
      </c>
      <c r="I16" s="49">
        <f>C16*I15</f>
        <v>42844.970699999991</v>
      </c>
      <c r="J16" s="49">
        <f>C16*J15</f>
        <v>38976.681916799993</v>
      </c>
      <c r="K16" s="49">
        <f>C16*K15</f>
        <v>32684.591933999996</v>
      </c>
    </row>
    <row r="17" spans="1:11" s="61" customFormat="1" ht="30" customHeight="1" x14ac:dyDescent="0.25">
      <c r="A17" s="59" t="s">
        <v>186</v>
      </c>
      <c r="B17" s="59" t="s">
        <v>187</v>
      </c>
      <c r="C17" s="60"/>
      <c r="D17" s="60" t="s">
        <v>2438</v>
      </c>
      <c r="E17" s="60" t="s">
        <v>2438</v>
      </c>
      <c r="F17" s="60" t="s">
        <v>2438</v>
      </c>
      <c r="G17" s="60" t="s">
        <v>2438</v>
      </c>
      <c r="H17" s="60" t="s">
        <v>2438</v>
      </c>
      <c r="I17" s="60" t="s">
        <v>2438</v>
      </c>
      <c r="J17" s="60" t="s">
        <v>2438</v>
      </c>
      <c r="K17" s="60" t="s">
        <v>2438</v>
      </c>
    </row>
    <row r="18" spans="1:11" ht="15" customHeight="1" x14ac:dyDescent="0.25">
      <c r="A18" s="52"/>
      <c r="B18" s="52"/>
      <c r="C18" s="55">
        <v>1</v>
      </c>
      <c r="D18" s="55">
        <v>1</v>
      </c>
      <c r="E18" s="55"/>
      <c r="F18" s="55"/>
      <c r="G18" s="55"/>
      <c r="H18" s="55"/>
      <c r="I18" s="55"/>
      <c r="J18" s="55"/>
      <c r="K18" s="55"/>
    </row>
    <row r="19" spans="1:11" ht="15" customHeight="1" x14ac:dyDescent="0.25">
      <c r="A19" s="53" t="s">
        <v>188</v>
      </c>
      <c r="B19" s="53" t="s">
        <v>189</v>
      </c>
      <c r="C19" s="54">
        <f>'Planilha de cotação'!J45</f>
        <v>13139.861199999999</v>
      </c>
      <c r="D19" s="54">
        <f>C19*D18</f>
        <v>13139.861199999999</v>
      </c>
      <c r="E19" s="54" t="s">
        <v>2438</v>
      </c>
      <c r="F19" s="54" t="s">
        <v>2438</v>
      </c>
      <c r="G19" s="54" t="s">
        <v>2438</v>
      </c>
      <c r="H19" s="54" t="s">
        <v>2438</v>
      </c>
      <c r="I19" s="54" t="s">
        <v>2438</v>
      </c>
      <c r="J19" s="54" t="s">
        <v>2438</v>
      </c>
      <c r="K19" s="54" t="s">
        <v>2438</v>
      </c>
    </row>
    <row r="20" spans="1:11" ht="15" customHeight="1" x14ac:dyDescent="0.25">
      <c r="A20" s="52"/>
      <c r="B20" s="52"/>
      <c r="C20" s="55">
        <v>1</v>
      </c>
      <c r="D20" s="55">
        <v>1</v>
      </c>
      <c r="E20" s="55"/>
      <c r="F20" s="55"/>
      <c r="G20" s="55"/>
      <c r="H20" s="55"/>
      <c r="I20" s="55"/>
      <c r="J20" s="55"/>
      <c r="K20" s="55"/>
    </row>
    <row r="21" spans="1:11" ht="15" customHeight="1" x14ac:dyDescent="0.25">
      <c r="A21" s="53" t="s">
        <v>204</v>
      </c>
      <c r="B21" s="53" t="s">
        <v>205</v>
      </c>
      <c r="C21" s="54">
        <f>'Planilha de cotação'!J51</f>
        <v>508.38360000000006</v>
      </c>
      <c r="D21" s="54">
        <f>C21*D20</f>
        <v>508.38360000000006</v>
      </c>
      <c r="E21" s="54" t="s">
        <v>2438</v>
      </c>
      <c r="F21" s="54" t="s">
        <v>2438</v>
      </c>
      <c r="G21" s="54" t="s">
        <v>2438</v>
      </c>
      <c r="H21" s="54" t="s">
        <v>2438</v>
      </c>
      <c r="I21" s="54" t="s">
        <v>2438</v>
      </c>
      <c r="J21" s="54" t="s">
        <v>2438</v>
      </c>
      <c r="K21" s="54" t="s">
        <v>2438</v>
      </c>
    </row>
    <row r="22" spans="1:11" ht="15" customHeight="1" x14ac:dyDescent="0.25">
      <c r="A22" s="52"/>
      <c r="B22" s="52"/>
      <c r="C22" s="55">
        <v>1</v>
      </c>
      <c r="D22" s="55">
        <v>1</v>
      </c>
      <c r="E22" s="55"/>
      <c r="F22" s="55"/>
      <c r="G22" s="55"/>
      <c r="H22" s="55"/>
      <c r="I22" s="55"/>
      <c r="J22" s="55"/>
      <c r="K22" s="55"/>
    </row>
    <row r="23" spans="1:11" ht="15" customHeight="1" x14ac:dyDescent="0.25">
      <c r="A23" s="53" t="s">
        <v>217</v>
      </c>
      <c r="B23" s="53" t="s">
        <v>218</v>
      </c>
      <c r="C23" s="54">
        <f>'Planilha de cotação'!J57</f>
        <v>3670.4407999999999</v>
      </c>
      <c r="D23" s="54">
        <f>C23*D22</f>
        <v>3670.4407999999999</v>
      </c>
      <c r="E23" s="54" t="s">
        <v>2438</v>
      </c>
      <c r="F23" s="54" t="s">
        <v>2438</v>
      </c>
      <c r="G23" s="54" t="s">
        <v>2438</v>
      </c>
      <c r="H23" s="54" t="s">
        <v>2438</v>
      </c>
      <c r="I23" s="54" t="s">
        <v>2438</v>
      </c>
      <c r="J23" s="54" t="s">
        <v>2438</v>
      </c>
      <c r="K23" s="54" t="s">
        <v>2438</v>
      </c>
    </row>
    <row r="24" spans="1:11" s="61" customFormat="1" ht="30" customHeight="1" x14ac:dyDescent="0.25">
      <c r="A24" s="59" t="s">
        <v>222</v>
      </c>
      <c r="B24" s="59" t="s">
        <v>223</v>
      </c>
      <c r="C24" s="60"/>
      <c r="D24" s="60" t="s">
        <v>2438</v>
      </c>
      <c r="E24" s="60" t="s">
        <v>2438</v>
      </c>
      <c r="F24" s="60" t="s">
        <v>2438</v>
      </c>
      <c r="G24" s="60" t="s">
        <v>2438</v>
      </c>
      <c r="H24" s="60" t="s">
        <v>2438</v>
      </c>
      <c r="I24" s="60" t="s">
        <v>2438</v>
      </c>
      <c r="J24" s="60" t="s">
        <v>2438</v>
      </c>
      <c r="K24" s="60" t="s">
        <v>2438</v>
      </c>
    </row>
    <row r="25" spans="1:11" ht="15" customHeight="1" x14ac:dyDescent="0.25">
      <c r="A25" s="52"/>
      <c r="B25" s="52"/>
      <c r="C25" s="55"/>
      <c r="D25" s="55"/>
      <c r="E25" s="55"/>
      <c r="F25" s="55"/>
      <c r="G25" s="55"/>
      <c r="H25" s="55"/>
      <c r="I25" s="55"/>
      <c r="J25" s="55"/>
      <c r="K25" s="55"/>
    </row>
    <row r="26" spans="1:11" ht="15" customHeight="1" x14ac:dyDescent="0.25">
      <c r="A26" s="53" t="s">
        <v>224</v>
      </c>
      <c r="B26" s="53" t="s">
        <v>225</v>
      </c>
      <c r="C26" s="54"/>
      <c r="D26" s="54" t="s">
        <v>2438</v>
      </c>
      <c r="E26" s="54" t="s">
        <v>2438</v>
      </c>
      <c r="F26" s="54" t="s">
        <v>2438</v>
      </c>
      <c r="G26" s="54" t="s">
        <v>2438</v>
      </c>
      <c r="H26" s="54" t="s">
        <v>2438</v>
      </c>
      <c r="I26" s="54" t="s">
        <v>2438</v>
      </c>
      <c r="J26" s="54" t="s">
        <v>2438</v>
      </c>
      <c r="K26" s="54" t="s">
        <v>2438</v>
      </c>
    </row>
    <row r="27" spans="1:11" ht="15" customHeight="1" x14ac:dyDescent="0.25">
      <c r="A27" s="40"/>
      <c r="B27" s="40"/>
      <c r="C27" s="37">
        <v>1</v>
      </c>
      <c r="D27" s="37">
        <v>0.7</v>
      </c>
      <c r="E27" s="37">
        <v>0.3</v>
      </c>
      <c r="F27" s="37"/>
      <c r="G27" s="37"/>
      <c r="H27" s="37"/>
      <c r="I27" s="37"/>
      <c r="J27" s="37"/>
      <c r="K27" s="37"/>
    </row>
    <row r="28" spans="1:11" ht="15" customHeight="1" x14ac:dyDescent="0.25">
      <c r="A28" s="38" t="s">
        <v>226</v>
      </c>
      <c r="B28" s="38" t="s">
        <v>227</v>
      </c>
      <c r="C28" s="39">
        <f>'Planilha de cotação'!J61</f>
        <v>11864.061999999998</v>
      </c>
      <c r="D28" s="39">
        <f>C28*D27</f>
        <v>8304.8433999999979</v>
      </c>
      <c r="E28" s="39">
        <f>C28*E27</f>
        <v>3559.2185999999992</v>
      </c>
      <c r="F28" s="39" t="s">
        <v>2438</v>
      </c>
      <c r="G28" s="39" t="s">
        <v>2438</v>
      </c>
      <c r="H28" s="39" t="s">
        <v>2438</v>
      </c>
      <c r="I28" s="39" t="s">
        <v>2438</v>
      </c>
      <c r="J28" s="39" t="s">
        <v>2438</v>
      </c>
      <c r="K28" s="39" t="s">
        <v>2438</v>
      </c>
    </row>
    <row r="29" spans="1:11" ht="15" customHeight="1" x14ac:dyDescent="0.25">
      <c r="A29" s="36"/>
      <c r="B29" s="36"/>
      <c r="C29" s="37">
        <v>1</v>
      </c>
      <c r="D29" s="37">
        <v>0.5</v>
      </c>
      <c r="E29" s="37">
        <v>0.5</v>
      </c>
      <c r="F29" s="37"/>
      <c r="G29" s="37"/>
      <c r="H29" s="37"/>
      <c r="I29" s="37"/>
      <c r="J29" s="37"/>
      <c r="K29" s="37"/>
    </row>
    <row r="30" spans="1:11" ht="15" customHeight="1" x14ac:dyDescent="0.25">
      <c r="A30" s="38" t="s">
        <v>246</v>
      </c>
      <c r="B30" s="38" t="s">
        <v>247</v>
      </c>
      <c r="C30" s="39">
        <f>'Planilha de cotação'!J68</f>
        <v>65831.347299999994</v>
      </c>
      <c r="D30" s="39">
        <f>C30*D29</f>
        <v>32915.673649999997</v>
      </c>
      <c r="E30" s="39">
        <f>C30*E29</f>
        <v>32915.673649999997</v>
      </c>
      <c r="F30" s="39" t="s">
        <v>2438</v>
      </c>
      <c r="G30" s="39" t="s">
        <v>2438</v>
      </c>
      <c r="H30" s="39" t="s">
        <v>2438</v>
      </c>
      <c r="I30" s="39" t="s">
        <v>2438</v>
      </c>
      <c r="J30" s="39" t="s">
        <v>2438</v>
      </c>
      <c r="K30" s="39" t="s">
        <v>2438</v>
      </c>
    </row>
    <row r="31" spans="1:11" ht="15" customHeight="1" x14ac:dyDescent="0.25">
      <c r="A31" s="36"/>
      <c r="B31" s="36"/>
      <c r="C31" s="37"/>
      <c r="D31" s="37"/>
      <c r="E31" s="37"/>
      <c r="F31" s="37"/>
      <c r="G31" s="37"/>
      <c r="H31" s="37"/>
      <c r="I31" s="37"/>
      <c r="J31" s="37"/>
      <c r="K31" s="37"/>
    </row>
    <row r="32" spans="1:11" ht="15" customHeight="1" x14ac:dyDescent="0.25">
      <c r="A32" s="38" t="s">
        <v>259</v>
      </c>
      <c r="B32" s="38" t="s">
        <v>260</v>
      </c>
      <c r="C32" s="39"/>
      <c r="D32" s="39" t="s">
        <v>2438</v>
      </c>
      <c r="E32" s="39" t="s">
        <v>2438</v>
      </c>
      <c r="F32" s="39" t="s">
        <v>2438</v>
      </c>
      <c r="G32" s="39" t="s">
        <v>2438</v>
      </c>
      <c r="H32" s="39" t="s">
        <v>2438</v>
      </c>
      <c r="I32" s="39" t="s">
        <v>2438</v>
      </c>
      <c r="J32" s="39" t="s">
        <v>2438</v>
      </c>
      <c r="K32" s="39" t="s">
        <v>2438</v>
      </c>
    </row>
    <row r="33" spans="1:12" ht="15" customHeight="1" x14ac:dyDescent="0.25">
      <c r="A33" s="40"/>
      <c r="B33" s="40"/>
      <c r="C33" s="37">
        <v>1</v>
      </c>
      <c r="D33" s="37"/>
      <c r="E33" s="37">
        <v>1</v>
      </c>
      <c r="F33" s="37"/>
      <c r="G33" s="37"/>
      <c r="H33" s="37"/>
      <c r="I33" s="37"/>
      <c r="J33" s="37"/>
      <c r="K33" s="37"/>
      <c r="L33" s="33"/>
    </row>
    <row r="34" spans="1:12" ht="15" customHeight="1" x14ac:dyDescent="0.25">
      <c r="A34" s="38" t="s">
        <v>261</v>
      </c>
      <c r="B34" s="38" t="s">
        <v>262</v>
      </c>
      <c r="C34" s="39">
        <f>'Planilha de cotação'!J74</f>
        <v>140223.41720000003</v>
      </c>
      <c r="D34" s="39" t="s">
        <v>2438</v>
      </c>
      <c r="E34" s="39">
        <f>C34*E33</f>
        <v>140223.41720000003</v>
      </c>
      <c r="F34" s="39" t="s">
        <v>2438</v>
      </c>
      <c r="G34" s="39" t="s">
        <v>2438</v>
      </c>
      <c r="H34" s="39" t="s">
        <v>2438</v>
      </c>
      <c r="I34" s="39" t="s">
        <v>2438</v>
      </c>
      <c r="J34" s="39" t="s">
        <v>2438</v>
      </c>
      <c r="K34" s="39" t="s">
        <v>2438</v>
      </c>
    </row>
    <row r="35" spans="1:12" ht="15" customHeight="1" x14ac:dyDescent="0.25">
      <c r="A35" s="36"/>
      <c r="B35" s="36"/>
      <c r="C35" s="37">
        <v>1</v>
      </c>
      <c r="D35" s="37"/>
      <c r="E35" s="37">
        <v>0.3</v>
      </c>
      <c r="F35" s="37">
        <v>0.7</v>
      </c>
      <c r="G35" s="37"/>
      <c r="H35" s="37"/>
      <c r="I35" s="37"/>
      <c r="J35" s="37"/>
      <c r="K35" s="37"/>
    </row>
    <row r="36" spans="1:12" ht="15" customHeight="1" x14ac:dyDescent="0.25">
      <c r="A36" s="38" t="s">
        <v>289</v>
      </c>
      <c r="B36" s="38" t="s">
        <v>290</v>
      </c>
      <c r="C36" s="39">
        <f>'Planilha de cotação'!J83</f>
        <v>114752.73</v>
      </c>
      <c r="D36" s="39" t="s">
        <v>2438</v>
      </c>
      <c r="E36" s="39">
        <f>C36*E35</f>
        <v>34425.818999999996</v>
      </c>
      <c r="F36" s="39">
        <f>C36*F35</f>
        <v>80326.910999999993</v>
      </c>
      <c r="G36" s="39" t="s">
        <v>2438</v>
      </c>
      <c r="H36" s="39" t="s">
        <v>2438</v>
      </c>
      <c r="I36" s="39" t="s">
        <v>2438</v>
      </c>
      <c r="J36" s="39" t="s">
        <v>2438</v>
      </c>
      <c r="K36" s="39" t="s">
        <v>2438</v>
      </c>
    </row>
    <row r="37" spans="1:12" ht="15" customHeight="1" x14ac:dyDescent="0.25">
      <c r="A37" s="36"/>
      <c r="B37" s="36"/>
      <c r="C37" s="37">
        <v>1</v>
      </c>
      <c r="D37" s="37"/>
      <c r="E37" s="37"/>
      <c r="F37" s="37">
        <v>1</v>
      </c>
      <c r="G37" s="37"/>
      <c r="H37" s="37"/>
      <c r="I37" s="37"/>
      <c r="J37" s="37"/>
      <c r="K37" s="37"/>
    </row>
    <row r="38" spans="1:12" ht="15" customHeight="1" x14ac:dyDescent="0.25">
      <c r="A38" s="38" t="s">
        <v>299</v>
      </c>
      <c r="B38" s="38" t="s">
        <v>300</v>
      </c>
      <c r="C38" s="39">
        <f>'Planilha de cotação'!J92</f>
        <v>15811.849600000001</v>
      </c>
      <c r="D38" s="39" t="s">
        <v>2438</v>
      </c>
      <c r="E38" s="39" t="s">
        <v>2438</v>
      </c>
      <c r="F38" s="39">
        <f>C38*F37</f>
        <v>15811.849600000001</v>
      </c>
      <c r="G38" s="39" t="s">
        <v>2438</v>
      </c>
      <c r="H38" s="39" t="s">
        <v>2438</v>
      </c>
      <c r="I38" s="39" t="s">
        <v>2438</v>
      </c>
      <c r="J38" s="39" t="s">
        <v>2438</v>
      </c>
      <c r="K38" s="39" t="s">
        <v>2438</v>
      </c>
    </row>
    <row r="39" spans="1:12" ht="15" customHeight="1" x14ac:dyDescent="0.25">
      <c r="A39" s="36"/>
      <c r="B39" s="36"/>
      <c r="C39" s="37">
        <v>1</v>
      </c>
      <c r="D39" s="37"/>
      <c r="E39" s="37"/>
      <c r="F39" s="37">
        <v>1</v>
      </c>
      <c r="G39" s="37"/>
      <c r="H39" s="37"/>
      <c r="I39" s="37"/>
      <c r="J39" s="37"/>
      <c r="K39" s="37"/>
    </row>
    <row r="40" spans="1:12" ht="15" customHeight="1" x14ac:dyDescent="0.25">
      <c r="A40" s="38" t="s">
        <v>327</v>
      </c>
      <c r="B40" s="38" t="s">
        <v>328</v>
      </c>
      <c r="C40" s="39">
        <f>'Planilha de cotação'!J104</f>
        <v>9407.0463</v>
      </c>
      <c r="D40" s="39" t="s">
        <v>2438</v>
      </c>
      <c r="E40" s="39" t="s">
        <v>2438</v>
      </c>
      <c r="F40" s="39">
        <f>C40*F39</f>
        <v>9407.0463</v>
      </c>
      <c r="G40" s="39" t="s">
        <v>2438</v>
      </c>
      <c r="H40" s="39" t="s">
        <v>2438</v>
      </c>
      <c r="I40" s="39" t="s">
        <v>2438</v>
      </c>
      <c r="J40" s="39" t="s">
        <v>2438</v>
      </c>
      <c r="K40" s="39" t="s">
        <v>2438</v>
      </c>
    </row>
    <row r="41" spans="1:12" ht="15" customHeight="1" x14ac:dyDescent="0.25">
      <c r="A41" s="36"/>
      <c r="B41" s="36"/>
      <c r="C41" s="37">
        <v>1</v>
      </c>
      <c r="D41" s="37"/>
      <c r="E41" s="37">
        <v>0.5</v>
      </c>
      <c r="F41" s="37">
        <v>0.5</v>
      </c>
      <c r="G41" s="37"/>
      <c r="H41" s="37"/>
      <c r="I41" s="37"/>
      <c r="J41" s="37"/>
      <c r="K41" s="37"/>
    </row>
    <row r="42" spans="1:12" ht="15" customHeight="1" x14ac:dyDescent="0.25">
      <c r="A42" s="38" t="s">
        <v>338</v>
      </c>
      <c r="B42" s="38" t="s">
        <v>339</v>
      </c>
      <c r="C42" s="39">
        <f>'Planilha de cotação'!J113</f>
        <v>15862.442599999998</v>
      </c>
      <c r="D42" s="39" t="s">
        <v>2438</v>
      </c>
      <c r="E42" s="39">
        <f>C42*E41</f>
        <v>7931.2212999999992</v>
      </c>
      <c r="F42" s="39">
        <f>C42*F41</f>
        <v>7931.2212999999992</v>
      </c>
      <c r="G42" s="39" t="s">
        <v>2438</v>
      </c>
      <c r="H42" s="39" t="s">
        <v>2438</v>
      </c>
      <c r="I42" s="39" t="s">
        <v>2438</v>
      </c>
      <c r="J42" s="39" t="s">
        <v>2438</v>
      </c>
      <c r="K42" s="39" t="s">
        <v>2438</v>
      </c>
    </row>
    <row r="43" spans="1:12" ht="15" customHeight="1" x14ac:dyDescent="0.25">
      <c r="A43" s="40"/>
      <c r="B43" s="40"/>
      <c r="C43" s="37">
        <v>1</v>
      </c>
      <c r="D43" s="37"/>
      <c r="E43" s="37"/>
      <c r="F43" s="37"/>
      <c r="G43" s="37">
        <v>1</v>
      </c>
      <c r="H43" s="37"/>
      <c r="I43" s="37"/>
      <c r="J43" s="37"/>
      <c r="K43" s="37"/>
    </row>
    <row r="44" spans="1:12" ht="15" customHeight="1" x14ac:dyDescent="0.25">
      <c r="A44" s="38" t="s">
        <v>353</v>
      </c>
      <c r="B44" s="38" t="s">
        <v>354</v>
      </c>
      <c r="C44" s="39">
        <f>'Planilha de cotação'!J119</f>
        <v>26804.7912</v>
      </c>
      <c r="D44" s="39" t="s">
        <v>2438</v>
      </c>
      <c r="E44" s="39" t="s">
        <v>2438</v>
      </c>
      <c r="F44" s="39" t="s">
        <v>2438</v>
      </c>
      <c r="G44" s="39">
        <f>C44*G43</f>
        <v>26804.7912</v>
      </c>
      <c r="H44" s="39" t="s">
        <v>2438</v>
      </c>
      <c r="I44" s="39" t="s">
        <v>2438</v>
      </c>
      <c r="J44" s="39" t="s">
        <v>2438</v>
      </c>
      <c r="K44" s="39" t="s">
        <v>2438</v>
      </c>
    </row>
    <row r="45" spans="1:12" ht="15" customHeight="1" x14ac:dyDescent="0.25">
      <c r="A45" s="40"/>
      <c r="B45" s="40"/>
      <c r="C45" s="37"/>
      <c r="D45" s="37"/>
      <c r="E45" s="37"/>
      <c r="F45" s="37"/>
      <c r="G45" s="37"/>
      <c r="H45" s="37"/>
      <c r="I45" s="37"/>
      <c r="J45" s="37"/>
      <c r="K45" s="37"/>
    </row>
    <row r="46" spans="1:12" ht="15" customHeight="1" x14ac:dyDescent="0.25">
      <c r="A46" s="38" t="s">
        <v>362</v>
      </c>
      <c r="B46" s="38" t="s">
        <v>363</v>
      </c>
      <c r="C46" s="39"/>
      <c r="D46" s="39" t="s">
        <v>2438</v>
      </c>
      <c r="E46" s="39" t="s">
        <v>2438</v>
      </c>
      <c r="F46" s="39" t="s">
        <v>2438</v>
      </c>
      <c r="G46" s="39" t="s">
        <v>2438</v>
      </c>
      <c r="H46" s="39" t="s">
        <v>2438</v>
      </c>
      <c r="I46" s="39" t="s">
        <v>2438</v>
      </c>
      <c r="J46" s="39" t="s">
        <v>2438</v>
      </c>
      <c r="K46" s="39" t="s">
        <v>2438</v>
      </c>
    </row>
    <row r="47" spans="1:12" ht="15" customHeight="1" x14ac:dyDescent="0.25">
      <c r="A47" s="40"/>
      <c r="B47" s="40"/>
      <c r="C47" s="37">
        <v>1</v>
      </c>
      <c r="D47" s="37"/>
      <c r="E47" s="37">
        <v>1</v>
      </c>
      <c r="F47" s="37"/>
      <c r="G47" s="37"/>
      <c r="H47" s="37"/>
      <c r="I47" s="37"/>
      <c r="J47" s="37"/>
      <c r="K47" s="37"/>
    </row>
    <row r="48" spans="1:12" ht="15" customHeight="1" x14ac:dyDescent="0.25">
      <c r="A48" s="38" t="s">
        <v>364</v>
      </c>
      <c r="B48" s="38" t="s">
        <v>365</v>
      </c>
      <c r="C48" s="39">
        <f>'Planilha de cotação'!J124</f>
        <v>3556.6219999999998</v>
      </c>
      <c r="D48" s="39" t="s">
        <v>2438</v>
      </c>
      <c r="E48" s="39">
        <f>C48*E47</f>
        <v>3556.6219999999998</v>
      </c>
      <c r="F48" s="39" t="s">
        <v>2438</v>
      </c>
      <c r="G48" s="39" t="s">
        <v>2438</v>
      </c>
      <c r="H48" s="39" t="s">
        <v>2438</v>
      </c>
      <c r="I48" s="39" t="s">
        <v>2438</v>
      </c>
      <c r="J48" s="39" t="s">
        <v>2438</v>
      </c>
      <c r="K48" s="39" t="s">
        <v>2438</v>
      </c>
    </row>
    <row r="49" spans="1:11" ht="15" customHeight="1" x14ac:dyDescent="0.25">
      <c r="A49" s="36"/>
      <c r="B49" s="36"/>
      <c r="C49" s="37">
        <v>1</v>
      </c>
      <c r="D49" s="37"/>
      <c r="E49" s="37"/>
      <c r="F49" s="37">
        <v>0.7</v>
      </c>
      <c r="G49" s="37">
        <v>0.3</v>
      </c>
      <c r="H49" s="37"/>
      <c r="I49" s="37"/>
      <c r="J49" s="37"/>
      <c r="K49" s="37"/>
    </row>
    <row r="50" spans="1:11" ht="15" customHeight="1" x14ac:dyDescent="0.25">
      <c r="A50" s="38" t="s">
        <v>371</v>
      </c>
      <c r="B50" s="38" t="s">
        <v>372</v>
      </c>
      <c r="C50" s="39">
        <f>'Planilha de cotação'!J127</f>
        <v>99010.290000000008</v>
      </c>
      <c r="D50" s="39" t="s">
        <v>2438</v>
      </c>
      <c r="E50" s="39" t="s">
        <v>2438</v>
      </c>
      <c r="F50" s="39">
        <f>C50*F49</f>
        <v>69307.202999999994</v>
      </c>
      <c r="G50" s="39">
        <f>C50*G49</f>
        <v>29703.087</v>
      </c>
      <c r="H50" s="39" t="s">
        <v>2438</v>
      </c>
      <c r="I50" s="39" t="s">
        <v>2438</v>
      </c>
      <c r="J50" s="39" t="s">
        <v>2438</v>
      </c>
      <c r="K50" s="39" t="s">
        <v>2438</v>
      </c>
    </row>
    <row r="51" spans="1:11" ht="15" customHeight="1" x14ac:dyDescent="0.25">
      <c r="A51" s="40"/>
      <c r="B51" s="40"/>
      <c r="C51" s="37">
        <v>1</v>
      </c>
      <c r="D51" s="37"/>
      <c r="E51" s="37"/>
      <c r="F51" s="37"/>
      <c r="G51" s="37"/>
      <c r="H51" s="37"/>
      <c r="I51" s="37">
        <v>1</v>
      </c>
      <c r="J51" s="37"/>
      <c r="K51" s="37"/>
    </row>
    <row r="52" spans="1:11" ht="15" customHeight="1" x14ac:dyDescent="0.25">
      <c r="A52" s="38" t="s">
        <v>400</v>
      </c>
      <c r="B52" s="38" t="s">
        <v>401</v>
      </c>
      <c r="C52" s="39">
        <f>'Planilha de cotação'!J137</f>
        <v>26012.428799999994</v>
      </c>
      <c r="D52" s="39" t="s">
        <v>2438</v>
      </c>
      <c r="E52" s="39" t="s">
        <v>2438</v>
      </c>
      <c r="F52" s="39" t="s">
        <v>2438</v>
      </c>
      <c r="G52" s="39" t="s">
        <v>2438</v>
      </c>
      <c r="H52" s="39" t="s">
        <v>2438</v>
      </c>
      <c r="I52" s="39">
        <f>C52*I51</f>
        <v>26012.428799999994</v>
      </c>
      <c r="J52" s="39" t="s">
        <v>2438</v>
      </c>
      <c r="K52" s="39" t="s">
        <v>2438</v>
      </c>
    </row>
    <row r="53" spans="1:11" ht="15" customHeight="1" x14ac:dyDescent="0.25">
      <c r="A53" s="40"/>
      <c r="B53" s="40"/>
      <c r="C53" s="42"/>
      <c r="D53" s="41"/>
      <c r="E53" s="41"/>
      <c r="F53" s="41"/>
      <c r="G53" s="41"/>
      <c r="H53" s="41"/>
      <c r="I53" s="41"/>
      <c r="J53" s="41"/>
      <c r="K53" s="41"/>
    </row>
    <row r="54" spans="1:11" ht="15" customHeight="1" x14ac:dyDescent="0.25">
      <c r="A54" s="38" t="s">
        <v>405</v>
      </c>
      <c r="B54" s="38" t="s">
        <v>406</v>
      </c>
      <c r="C54" s="39"/>
      <c r="D54" s="39" t="s">
        <v>2438</v>
      </c>
      <c r="E54" s="39" t="s">
        <v>2438</v>
      </c>
      <c r="F54" s="39" t="s">
        <v>2438</v>
      </c>
      <c r="G54" s="39" t="s">
        <v>2438</v>
      </c>
      <c r="H54" s="39" t="s">
        <v>2438</v>
      </c>
      <c r="I54" s="39" t="s">
        <v>2438</v>
      </c>
      <c r="J54" s="39" t="s">
        <v>2438</v>
      </c>
      <c r="K54" s="39" t="s">
        <v>2438</v>
      </c>
    </row>
    <row r="55" spans="1:11" ht="15" customHeight="1" x14ac:dyDescent="0.25">
      <c r="A55" s="40"/>
      <c r="B55" s="40"/>
      <c r="C55" s="42">
        <v>1</v>
      </c>
      <c r="D55" s="42"/>
      <c r="E55" s="42"/>
      <c r="F55" s="42"/>
      <c r="G55" s="42">
        <v>0.3</v>
      </c>
      <c r="H55" s="42">
        <v>0.7</v>
      </c>
      <c r="I55" s="42"/>
      <c r="J55" s="42"/>
      <c r="K55" s="42"/>
    </row>
    <row r="56" spans="1:11" ht="15" customHeight="1" x14ac:dyDescent="0.25">
      <c r="A56" s="38" t="s">
        <v>407</v>
      </c>
      <c r="B56" s="38" t="s">
        <v>408</v>
      </c>
      <c r="C56" s="39">
        <f>'Planilha de cotação'!J140</f>
        <v>60129.057599999986</v>
      </c>
      <c r="D56" s="39" t="s">
        <v>2438</v>
      </c>
      <c r="E56" s="39" t="s">
        <v>2438</v>
      </c>
      <c r="F56" s="39" t="s">
        <v>2438</v>
      </c>
      <c r="G56" s="39">
        <f>C56*G55</f>
        <v>18038.717279999993</v>
      </c>
      <c r="H56" s="39">
        <f>C56*H55</f>
        <v>42090.340319999988</v>
      </c>
      <c r="I56" s="39" t="s">
        <v>2438</v>
      </c>
      <c r="J56" s="39" t="s">
        <v>2438</v>
      </c>
      <c r="K56" s="39" t="s">
        <v>2438</v>
      </c>
    </row>
    <row r="57" spans="1:11" ht="15" customHeight="1" x14ac:dyDescent="0.25">
      <c r="A57" s="40"/>
      <c r="B57" s="40"/>
      <c r="C57" s="42">
        <v>1</v>
      </c>
      <c r="D57" s="42"/>
      <c r="E57" s="42"/>
      <c r="F57" s="42"/>
      <c r="G57" s="42">
        <v>1</v>
      </c>
      <c r="H57" s="42"/>
      <c r="I57" s="42"/>
      <c r="J57" s="42"/>
      <c r="K57" s="42"/>
    </row>
    <row r="58" spans="1:11" ht="15" customHeight="1" x14ac:dyDescent="0.25">
      <c r="A58" s="38" t="s">
        <v>421</v>
      </c>
      <c r="B58" s="38" t="s">
        <v>422</v>
      </c>
      <c r="C58" s="39">
        <f>'Planilha de cotação'!J145</f>
        <v>4398.7845000000007</v>
      </c>
      <c r="D58" s="39" t="s">
        <v>2438</v>
      </c>
      <c r="E58" s="39" t="s">
        <v>2438</v>
      </c>
      <c r="F58" s="39" t="s">
        <v>2438</v>
      </c>
      <c r="G58" s="39">
        <f>C58*G57</f>
        <v>4398.7845000000007</v>
      </c>
      <c r="H58" s="39" t="s">
        <v>2438</v>
      </c>
      <c r="I58" s="39" t="s">
        <v>2438</v>
      </c>
      <c r="J58" s="39" t="s">
        <v>2438</v>
      </c>
      <c r="K58" s="39" t="s">
        <v>2438</v>
      </c>
    </row>
    <row r="59" spans="1:11" ht="15" customHeight="1" x14ac:dyDescent="0.25">
      <c r="A59" s="40"/>
      <c r="B59" s="40"/>
      <c r="C59" s="42">
        <v>1</v>
      </c>
      <c r="D59" s="42"/>
      <c r="E59" s="42"/>
      <c r="F59" s="42">
        <v>1</v>
      </c>
      <c r="G59" s="42"/>
      <c r="H59" s="42"/>
      <c r="I59" s="42"/>
      <c r="J59" s="42"/>
      <c r="K59" s="42"/>
    </row>
    <row r="60" spans="1:11" ht="15" customHeight="1" x14ac:dyDescent="0.25">
      <c r="A60" s="38" t="s">
        <v>429</v>
      </c>
      <c r="B60" s="38" t="s">
        <v>430</v>
      </c>
      <c r="C60" s="39">
        <f>'Planilha de cotação'!J148</f>
        <v>5470.8582000000006</v>
      </c>
      <c r="D60" s="39" t="s">
        <v>2438</v>
      </c>
      <c r="E60" s="39" t="s">
        <v>2438</v>
      </c>
      <c r="F60" s="39">
        <f>C60*F59</f>
        <v>5470.8582000000006</v>
      </c>
      <c r="G60" s="39" t="s">
        <v>2438</v>
      </c>
      <c r="H60" s="39" t="s">
        <v>2438</v>
      </c>
      <c r="I60" s="39" t="s">
        <v>2438</v>
      </c>
      <c r="J60" s="39" t="s">
        <v>2438</v>
      </c>
      <c r="K60" s="39" t="s">
        <v>2438</v>
      </c>
    </row>
    <row r="61" spans="1:11" ht="15" customHeight="1" x14ac:dyDescent="0.25">
      <c r="A61" s="40"/>
      <c r="B61" s="40"/>
      <c r="C61" s="42">
        <v>1</v>
      </c>
      <c r="D61" s="42"/>
      <c r="E61" s="42"/>
      <c r="F61" s="42"/>
      <c r="G61" s="42"/>
      <c r="H61" s="42">
        <v>1</v>
      </c>
      <c r="I61" s="42"/>
      <c r="J61" s="42"/>
      <c r="K61" s="42"/>
    </row>
    <row r="62" spans="1:11" ht="15" customHeight="1" x14ac:dyDescent="0.25">
      <c r="A62" s="38" t="s">
        <v>433</v>
      </c>
      <c r="B62" s="38" t="s">
        <v>434</v>
      </c>
      <c r="C62" s="39">
        <f>'Planilha de cotação'!J151</f>
        <v>10838.161199999999</v>
      </c>
      <c r="D62" s="39" t="s">
        <v>2438</v>
      </c>
      <c r="E62" s="39" t="s">
        <v>2438</v>
      </c>
      <c r="F62" s="39" t="s">
        <v>2438</v>
      </c>
      <c r="G62" s="39" t="s">
        <v>2438</v>
      </c>
      <c r="H62" s="39">
        <f>C62*H61</f>
        <v>10838.161199999999</v>
      </c>
      <c r="I62" s="39" t="s">
        <v>2438</v>
      </c>
      <c r="J62" s="39" t="s">
        <v>2438</v>
      </c>
      <c r="K62" s="39" t="s">
        <v>2438</v>
      </c>
    </row>
    <row r="63" spans="1:11" ht="15" customHeight="1" x14ac:dyDescent="0.25">
      <c r="A63" s="40"/>
      <c r="B63" s="40"/>
      <c r="C63" s="42">
        <v>1</v>
      </c>
      <c r="D63" s="42"/>
      <c r="E63" s="42"/>
      <c r="F63" s="42">
        <v>1</v>
      </c>
      <c r="G63" s="42"/>
      <c r="H63" s="42"/>
      <c r="I63" s="42"/>
      <c r="J63" s="42"/>
      <c r="K63" s="42"/>
    </row>
    <row r="64" spans="1:11" ht="15" customHeight="1" x14ac:dyDescent="0.25">
      <c r="A64" s="38" t="s">
        <v>437</v>
      </c>
      <c r="B64" s="38" t="s">
        <v>438</v>
      </c>
      <c r="C64" s="39">
        <f>'Planilha de cotação'!J154</f>
        <v>12667.02</v>
      </c>
      <c r="D64" s="39" t="s">
        <v>2438</v>
      </c>
      <c r="E64" s="39" t="s">
        <v>2438</v>
      </c>
      <c r="F64" s="39">
        <f>C64*F63</f>
        <v>12667.02</v>
      </c>
      <c r="G64" s="39" t="s">
        <v>2438</v>
      </c>
      <c r="H64" s="39" t="s">
        <v>2438</v>
      </c>
      <c r="I64" s="39" t="s">
        <v>2438</v>
      </c>
      <c r="J64" s="39" t="s">
        <v>2438</v>
      </c>
      <c r="K64" s="39" t="s">
        <v>2438</v>
      </c>
    </row>
    <row r="65" spans="1:11" ht="15" customHeight="1" x14ac:dyDescent="0.25">
      <c r="A65" s="40"/>
      <c r="B65" s="40"/>
      <c r="C65" s="42">
        <v>1</v>
      </c>
      <c r="D65" s="42"/>
      <c r="E65" s="42"/>
      <c r="F65" s="42"/>
      <c r="G65" s="42">
        <v>1</v>
      </c>
      <c r="H65" s="42"/>
      <c r="I65" s="42"/>
      <c r="J65" s="42"/>
      <c r="K65" s="42"/>
    </row>
    <row r="66" spans="1:11" ht="15" customHeight="1" x14ac:dyDescent="0.25">
      <c r="A66" s="38" t="s">
        <v>441</v>
      </c>
      <c r="B66" s="38" t="s">
        <v>442</v>
      </c>
      <c r="C66" s="39">
        <f>'Planilha de cotação'!J157</f>
        <v>5125.0577999999996</v>
      </c>
      <c r="D66" s="39" t="s">
        <v>2438</v>
      </c>
      <c r="E66" s="39" t="s">
        <v>2438</v>
      </c>
      <c r="F66" s="39" t="s">
        <v>2438</v>
      </c>
      <c r="G66" s="39">
        <f>C66*G65</f>
        <v>5125.0577999999996</v>
      </c>
      <c r="H66" s="39" t="s">
        <v>2438</v>
      </c>
      <c r="I66" s="39" t="s">
        <v>2438</v>
      </c>
      <c r="J66" s="39" t="s">
        <v>2438</v>
      </c>
      <c r="K66" s="39" t="s">
        <v>2438</v>
      </c>
    </row>
    <row r="67" spans="1:11" ht="15" customHeight="1" x14ac:dyDescent="0.25">
      <c r="A67" s="40"/>
      <c r="B67" s="40"/>
      <c r="C67" s="42">
        <v>1</v>
      </c>
      <c r="D67" s="42"/>
      <c r="E67" s="42"/>
      <c r="F67" s="42"/>
      <c r="G67" s="42"/>
      <c r="H67" s="42">
        <v>1</v>
      </c>
      <c r="I67" s="42"/>
      <c r="J67" s="42"/>
      <c r="K67" s="42"/>
    </row>
    <row r="68" spans="1:11" ht="15" customHeight="1" x14ac:dyDescent="0.25">
      <c r="A68" s="38" t="s">
        <v>445</v>
      </c>
      <c r="B68" s="38" t="s">
        <v>446</v>
      </c>
      <c r="C68" s="39">
        <f>'Planilha de cotação'!J160</f>
        <v>8459.6435999999994</v>
      </c>
      <c r="D68" s="39" t="s">
        <v>2438</v>
      </c>
      <c r="E68" s="39" t="s">
        <v>2438</v>
      </c>
      <c r="F68" s="39" t="s">
        <v>2438</v>
      </c>
      <c r="G68" s="39" t="s">
        <v>2438</v>
      </c>
      <c r="H68" s="39">
        <f>C68*H67</f>
        <v>8459.6435999999994</v>
      </c>
      <c r="I68" s="39" t="s">
        <v>2438</v>
      </c>
      <c r="J68" s="39" t="s">
        <v>2438</v>
      </c>
      <c r="K68" s="39" t="s">
        <v>2438</v>
      </c>
    </row>
    <row r="69" spans="1:11" ht="15" customHeight="1" x14ac:dyDescent="0.25">
      <c r="A69" s="40"/>
      <c r="B69" s="40"/>
      <c r="C69" s="42">
        <v>1</v>
      </c>
      <c r="D69" s="42"/>
      <c r="E69" s="42"/>
      <c r="F69" s="42"/>
      <c r="G69" s="42"/>
      <c r="H69" s="42">
        <v>1</v>
      </c>
      <c r="I69" s="42"/>
      <c r="J69" s="42"/>
      <c r="K69" s="42"/>
    </row>
    <row r="70" spans="1:11" ht="15" customHeight="1" x14ac:dyDescent="0.25">
      <c r="A70" s="38" t="s">
        <v>453</v>
      </c>
      <c r="B70" s="38" t="s">
        <v>454</v>
      </c>
      <c r="C70" s="39">
        <f>'Planilha de cotação'!J163</f>
        <v>632.88599999999997</v>
      </c>
      <c r="D70" s="39" t="s">
        <v>2438</v>
      </c>
      <c r="E70" s="39" t="s">
        <v>2438</v>
      </c>
      <c r="F70" s="39" t="s">
        <v>2438</v>
      </c>
      <c r="G70" s="39" t="s">
        <v>2438</v>
      </c>
      <c r="H70" s="39">
        <f>C70*H69</f>
        <v>632.88599999999997</v>
      </c>
      <c r="I70" s="39" t="s">
        <v>2438</v>
      </c>
      <c r="J70" s="39" t="s">
        <v>2438</v>
      </c>
      <c r="K70" s="39" t="s">
        <v>2438</v>
      </c>
    </row>
    <row r="71" spans="1:11" ht="15" customHeight="1" x14ac:dyDescent="0.25">
      <c r="A71" s="40"/>
      <c r="B71" s="40"/>
      <c r="C71" s="42"/>
      <c r="D71" s="41"/>
      <c r="E71" s="41"/>
      <c r="F71" s="41"/>
      <c r="G71" s="41"/>
      <c r="H71" s="41"/>
      <c r="I71" s="41"/>
      <c r="J71" s="41"/>
      <c r="K71" s="41"/>
    </row>
    <row r="72" spans="1:11" ht="15" customHeight="1" x14ac:dyDescent="0.25">
      <c r="A72" s="38" t="s">
        <v>457</v>
      </c>
      <c r="B72" s="38" t="s">
        <v>458</v>
      </c>
      <c r="C72" s="39"/>
      <c r="D72" s="39" t="s">
        <v>2438</v>
      </c>
      <c r="E72" s="39" t="s">
        <v>2438</v>
      </c>
      <c r="F72" s="39" t="s">
        <v>2438</v>
      </c>
      <c r="G72" s="39" t="s">
        <v>2438</v>
      </c>
      <c r="H72" s="39" t="s">
        <v>2438</v>
      </c>
      <c r="I72" s="39" t="s">
        <v>2438</v>
      </c>
      <c r="J72" s="39" t="s">
        <v>2438</v>
      </c>
      <c r="K72" s="39" t="s">
        <v>2438</v>
      </c>
    </row>
    <row r="73" spans="1:11" ht="15" customHeight="1" x14ac:dyDescent="0.25">
      <c r="A73" s="40"/>
      <c r="B73" s="40"/>
      <c r="C73" s="42">
        <v>1</v>
      </c>
      <c r="D73" s="42"/>
      <c r="E73" s="42"/>
      <c r="F73" s="42"/>
      <c r="G73" s="42"/>
      <c r="H73" s="42"/>
      <c r="I73" s="42">
        <v>1</v>
      </c>
      <c r="J73" s="42"/>
      <c r="K73" s="42"/>
    </row>
    <row r="74" spans="1:11" ht="15" customHeight="1" x14ac:dyDescent="0.25">
      <c r="A74" s="38" t="s">
        <v>459</v>
      </c>
      <c r="B74" s="38" t="s">
        <v>460</v>
      </c>
      <c r="C74" s="39">
        <f>'Planilha de cotação'!J167</f>
        <v>1692.7194999999999</v>
      </c>
      <c r="D74" s="39" t="s">
        <v>2438</v>
      </c>
      <c r="E74" s="39" t="s">
        <v>2438</v>
      </c>
      <c r="F74" s="39" t="s">
        <v>2438</v>
      </c>
      <c r="G74" s="39" t="s">
        <v>2438</v>
      </c>
      <c r="H74" s="39" t="s">
        <v>2438</v>
      </c>
      <c r="I74" s="39">
        <f>C74*I73</f>
        <v>1692.7194999999999</v>
      </c>
      <c r="J74" s="39" t="s">
        <v>2438</v>
      </c>
      <c r="K74" s="39" t="s">
        <v>2438</v>
      </c>
    </row>
    <row r="75" spans="1:11" ht="15" customHeight="1" x14ac:dyDescent="0.25">
      <c r="A75" s="40"/>
      <c r="B75" s="40"/>
      <c r="C75" s="42">
        <v>1</v>
      </c>
      <c r="D75" s="42"/>
      <c r="E75" s="42"/>
      <c r="F75" s="42"/>
      <c r="G75" s="42"/>
      <c r="H75" s="42">
        <v>1</v>
      </c>
      <c r="I75" s="42"/>
      <c r="J75" s="42"/>
      <c r="K75" s="42"/>
    </row>
    <row r="76" spans="1:11" ht="15" customHeight="1" x14ac:dyDescent="0.25">
      <c r="A76" s="38" t="s">
        <v>463</v>
      </c>
      <c r="B76" s="38" t="s">
        <v>464</v>
      </c>
      <c r="C76" s="39">
        <f>'Planilha de cotação'!J169</f>
        <v>15877.161499999998</v>
      </c>
      <c r="D76" s="39" t="s">
        <v>2438</v>
      </c>
      <c r="E76" s="39" t="s">
        <v>2438</v>
      </c>
      <c r="F76" s="39" t="s">
        <v>2438</v>
      </c>
      <c r="G76" s="39" t="s">
        <v>2438</v>
      </c>
      <c r="H76" s="39">
        <f>C76*H75</f>
        <v>15877.161499999998</v>
      </c>
      <c r="I76" s="39" t="s">
        <v>2438</v>
      </c>
      <c r="J76" s="39" t="s">
        <v>2438</v>
      </c>
      <c r="K76" s="39" t="s">
        <v>2438</v>
      </c>
    </row>
    <row r="77" spans="1:11" ht="15" customHeight="1" x14ac:dyDescent="0.25">
      <c r="A77" s="40"/>
      <c r="B77" s="40"/>
      <c r="C77" s="42">
        <v>1</v>
      </c>
      <c r="D77" s="42"/>
      <c r="E77" s="42"/>
      <c r="F77" s="42"/>
      <c r="G77" s="42"/>
      <c r="H77" s="42"/>
      <c r="I77" s="42">
        <v>1</v>
      </c>
      <c r="J77" s="42"/>
      <c r="K77" s="42"/>
    </row>
    <row r="78" spans="1:11" ht="15" customHeight="1" x14ac:dyDescent="0.25">
      <c r="A78" s="38" t="s">
        <v>471</v>
      </c>
      <c r="B78" s="38" t="s">
        <v>472</v>
      </c>
      <c r="C78" s="39">
        <f>'Planilha de cotação'!J172</f>
        <v>7788.1795000000002</v>
      </c>
      <c r="D78" s="39" t="s">
        <v>2438</v>
      </c>
      <c r="E78" s="39" t="s">
        <v>2438</v>
      </c>
      <c r="F78" s="39" t="s">
        <v>2438</v>
      </c>
      <c r="G78" s="39" t="s">
        <v>2438</v>
      </c>
      <c r="H78" s="39" t="s">
        <v>2438</v>
      </c>
      <c r="I78" s="39">
        <f>C78*I77</f>
        <v>7788.1795000000002</v>
      </c>
      <c r="J78" s="39" t="s">
        <v>2438</v>
      </c>
      <c r="K78" s="39" t="s">
        <v>2438</v>
      </c>
    </row>
    <row r="79" spans="1:11" ht="15" customHeight="1" x14ac:dyDescent="0.25">
      <c r="A79" s="40"/>
      <c r="B79" s="40"/>
      <c r="C79" s="42"/>
      <c r="D79" s="41"/>
      <c r="E79" s="41"/>
      <c r="F79" s="41"/>
      <c r="G79" s="41"/>
      <c r="H79" s="41"/>
      <c r="I79" s="41"/>
      <c r="J79" s="41"/>
      <c r="K79" s="41"/>
    </row>
    <row r="80" spans="1:11" ht="15" customHeight="1" x14ac:dyDescent="0.25">
      <c r="A80" s="38" t="s">
        <v>479</v>
      </c>
      <c r="B80" s="38" t="s">
        <v>480</v>
      </c>
      <c r="C80" s="39"/>
      <c r="D80" s="39" t="s">
        <v>2438</v>
      </c>
      <c r="E80" s="39" t="s">
        <v>2438</v>
      </c>
      <c r="F80" s="39" t="s">
        <v>2438</v>
      </c>
      <c r="G80" s="39" t="s">
        <v>2438</v>
      </c>
      <c r="H80" s="39" t="s">
        <v>2438</v>
      </c>
      <c r="I80" s="39" t="s">
        <v>2438</v>
      </c>
      <c r="J80" s="39" t="s">
        <v>2438</v>
      </c>
      <c r="K80" s="39" t="s">
        <v>2438</v>
      </c>
    </row>
    <row r="81" spans="1:11" ht="15" customHeight="1" x14ac:dyDescent="0.25">
      <c r="A81" s="40"/>
      <c r="B81" s="40"/>
      <c r="C81" s="42">
        <v>1</v>
      </c>
      <c r="D81" s="42"/>
      <c r="E81" s="42"/>
      <c r="F81" s="42"/>
      <c r="G81" s="42"/>
      <c r="H81" s="42">
        <v>0.7</v>
      </c>
      <c r="I81" s="42">
        <v>0.3</v>
      </c>
      <c r="J81" s="42"/>
      <c r="K81" s="42"/>
    </row>
    <row r="82" spans="1:11" ht="15" customHeight="1" x14ac:dyDescent="0.25">
      <c r="A82" s="38" t="s">
        <v>481</v>
      </c>
      <c r="B82" s="38" t="s">
        <v>408</v>
      </c>
      <c r="C82" s="39">
        <f>'Planilha de cotação'!J176</f>
        <v>27426.372799999997</v>
      </c>
      <c r="D82" s="39" t="s">
        <v>2438</v>
      </c>
      <c r="E82" s="39" t="s">
        <v>2438</v>
      </c>
      <c r="F82" s="39" t="s">
        <v>2438</v>
      </c>
      <c r="G82" s="39" t="s">
        <v>2438</v>
      </c>
      <c r="H82" s="39">
        <f>C82*H81</f>
        <v>19198.460959999997</v>
      </c>
      <c r="I82" s="39">
        <f>C82*I81</f>
        <v>8227.9118399999988</v>
      </c>
      <c r="J82" s="39" t="s">
        <v>2438</v>
      </c>
      <c r="K82" s="39" t="s">
        <v>2438</v>
      </c>
    </row>
    <row r="83" spans="1:11" ht="15" customHeight="1" x14ac:dyDescent="0.25">
      <c r="A83" s="40"/>
      <c r="B83" s="40"/>
      <c r="C83" s="42">
        <v>1</v>
      </c>
      <c r="D83" s="42"/>
      <c r="E83" s="42"/>
      <c r="F83" s="42"/>
      <c r="G83" s="42"/>
      <c r="H83" s="42">
        <v>1</v>
      </c>
      <c r="I83" s="42"/>
      <c r="J83" s="42"/>
      <c r="K83" s="42"/>
    </row>
    <row r="84" spans="1:11" ht="15" customHeight="1" x14ac:dyDescent="0.25">
      <c r="A84" s="38" t="s">
        <v>491</v>
      </c>
      <c r="B84" s="38" t="s">
        <v>422</v>
      </c>
      <c r="C84" s="39">
        <f>'Planilha de cotação'!J180</f>
        <v>8431.3748000000014</v>
      </c>
      <c r="D84" s="39" t="s">
        <v>2438</v>
      </c>
      <c r="E84" s="39" t="s">
        <v>2438</v>
      </c>
      <c r="F84" s="39" t="s">
        <v>2438</v>
      </c>
      <c r="G84" s="39" t="s">
        <v>2438</v>
      </c>
      <c r="H84" s="39">
        <f>C84*H83</f>
        <v>8431.3748000000014</v>
      </c>
      <c r="I84" s="39" t="s">
        <v>2438</v>
      </c>
      <c r="J84" s="39" t="s">
        <v>2438</v>
      </c>
      <c r="K84" s="39" t="s">
        <v>2438</v>
      </c>
    </row>
    <row r="85" spans="1:11" ht="15" customHeight="1" x14ac:dyDescent="0.25">
      <c r="A85" s="40"/>
      <c r="B85" s="40"/>
      <c r="C85" s="42">
        <v>1</v>
      </c>
      <c r="D85" s="42"/>
      <c r="E85" s="42"/>
      <c r="F85" s="42"/>
      <c r="G85" s="42">
        <v>1</v>
      </c>
      <c r="H85" s="42"/>
      <c r="I85" s="42"/>
      <c r="J85" s="42"/>
      <c r="K85" s="42"/>
    </row>
    <row r="86" spans="1:11" ht="15" customHeight="1" x14ac:dyDescent="0.25">
      <c r="A86" s="38" t="s">
        <v>501</v>
      </c>
      <c r="B86" s="38" t="s">
        <v>430</v>
      </c>
      <c r="C86" s="39">
        <f>'Planilha de cotação'!J184</f>
        <v>17923.0543</v>
      </c>
      <c r="D86" s="39" t="s">
        <v>2438</v>
      </c>
      <c r="E86" s="39" t="s">
        <v>2438</v>
      </c>
      <c r="F86" s="39" t="s">
        <v>2438</v>
      </c>
      <c r="G86" s="39">
        <f>C86*G85</f>
        <v>17923.0543</v>
      </c>
      <c r="H86" s="39" t="s">
        <v>2438</v>
      </c>
      <c r="I86" s="39" t="s">
        <v>2438</v>
      </c>
      <c r="J86" s="39" t="s">
        <v>2438</v>
      </c>
      <c r="K86" s="39" t="s">
        <v>2438</v>
      </c>
    </row>
    <row r="87" spans="1:11" ht="15" customHeight="1" x14ac:dyDescent="0.25">
      <c r="A87" s="40"/>
      <c r="B87" s="40"/>
      <c r="C87" s="42">
        <v>1</v>
      </c>
      <c r="D87" s="42"/>
      <c r="E87" s="42"/>
      <c r="F87" s="42"/>
      <c r="G87" s="42"/>
      <c r="H87" s="42">
        <v>0.7</v>
      </c>
      <c r="I87" s="42">
        <v>0.3</v>
      </c>
      <c r="J87" s="42"/>
      <c r="K87" s="42"/>
    </row>
    <row r="88" spans="1:11" ht="15" customHeight="1" x14ac:dyDescent="0.25">
      <c r="A88" s="38" t="s">
        <v>511</v>
      </c>
      <c r="B88" s="38" t="s">
        <v>434</v>
      </c>
      <c r="C88" s="39">
        <f>'Planilha de cotação'!J190</f>
        <v>23614.617600000001</v>
      </c>
      <c r="D88" s="39" t="s">
        <v>2438</v>
      </c>
      <c r="E88" s="39" t="s">
        <v>2438</v>
      </c>
      <c r="F88" s="39" t="s">
        <v>2438</v>
      </c>
      <c r="G88" s="39" t="s">
        <v>2438</v>
      </c>
      <c r="H88" s="39">
        <f>C88*H87</f>
        <v>16530.232319999999</v>
      </c>
      <c r="I88" s="39">
        <f>C88*I87</f>
        <v>7084.3852800000004</v>
      </c>
      <c r="J88" s="39" t="s">
        <v>2438</v>
      </c>
      <c r="K88" s="39" t="s">
        <v>2438</v>
      </c>
    </row>
    <row r="89" spans="1:11" ht="15" customHeight="1" x14ac:dyDescent="0.25">
      <c r="A89" s="40"/>
      <c r="B89" s="40"/>
      <c r="C89" s="42">
        <v>1</v>
      </c>
      <c r="D89" s="42"/>
      <c r="E89" s="42"/>
      <c r="F89" s="42"/>
      <c r="G89" s="42">
        <v>1</v>
      </c>
      <c r="H89" s="42"/>
      <c r="I89" s="42"/>
      <c r="J89" s="42"/>
      <c r="K89" s="42"/>
    </row>
    <row r="90" spans="1:11" ht="15" customHeight="1" x14ac:dyDescent="0.25">
      <c r="A90" s="38" t="s">
        <v>516</v>
      </c>
      <c r="B90" s="38" t="s">
        <v>438</v>
      </c>
      <c r="C90" s="39">
        <f>'Planilha de cotação'!J195</f>
        <v>26917.937699999999</v>
      </c>
      <c r="D90" s="39" t="s">
        <v>2438</v>
      </c>
      <c r="E90" s="39" t="s">
        <v>2438</v>
      </c>
      <c r="F90" s="39" t="s">
        <v>2438</v>
      </c>
      <c r="G90" s="39">
        <f>C90*G89</f>
        <v>26917.937699999999</v>
      </c>
      <c r="H90" s="39" t="s">
        <v>2438</v>
      </c>
      <c r="I90" s="39" t="s">
        <v>2438</v>
      </c>
      <c r="J90" s="39" t="s">
        <v>2438</v>
      </c>
      <c r="K90" s="39" t="s">
        <v>2438</v>
      </c>
    </row>
    <row r="91" spans="1:11" ht="15" customHeight="1" x14ac:dyDescent="0.25">
      <c r="A91" s="40"/>
      <c r="B91" s="40"/>
      <c r="C91" s="42">
        <v>1</v>
      </c>
      <c r="D91" s="42"/>
      <c r="E91" s="42"/>
      <c r="F91" s="42"/>
      <c r="G91" s="42"/>
      <c r="H91" s="42">
        <v>1</v>
      </c>
      <c r="I91" s="42"/>
      <c r="J91" s="42"/>
      <c r="K91" s="42"/>
    </row>
    <row r="92" spans="1:11" ht="15" customHeight="1" x14ac:dyDescent="0.25">
      <c r="A92" s="38" t="s">
        <v>521</v>
      </c>
      <c r="B92" s="38" t="s">
        <v>442</v>
      </c>
      <c r="C92" s="39">
        <f>'Planilha de cotação'!J200</f>
        <v>14499.3794</v>
      </c>
      <c r="D92" s="39" t="s">
        <v>2438</v>
      </c>
      <c r="E92" s="39" t="s">
        <v>2438</v>
      </c>
      <c r="F92" s="39" t="s">
        <v>2438</v>
      </c>
      <c r="G92" s="39" t="s">
        <v>2438</v>
      </c>
      <c r="H92" s="39">
        <f>C92*H91</f>
        <v>14499.3794</v>
      </c>
      <c r="I92" s="39" t="s">
        <v>2438</v>
      </c>
      <c r="J92" s="39" t="s">
        <v>2438</v>
      </c>
      <c r="K92" s="39" t="s">
        <v>2438</v>
      </c>
    </row>
    <row r="93" spans="1:11" ht="15" customHeight="1" x14ac:dyDescent="0.25">
      <c r="A93" s="40"/>
      <c r="B93" s="40"/>
      <c r="C93" s="42"/>
      <c r="D93" s="41"/>
      <c r="E93" s="41"/>
      <c r="F93" s="41"/>
      <c r="G93" s="41"/>
      <c r="H93" s="41"/>
      <c r="I93" s="41"/>
      <c r="J93" s="41"/>
      <c r="K93" s="41"/>
    </row>
    <row r="94" spans="1:11" ht="15" customHeight="1" x14ac:dyDescent="0.25">
      <c r="A94" s="38" t="s">
        <v>523</v>
      </c>
      <c r="B94" s="38" t="s">
        <v>524</v>
      </c>
      <c r="C94" s="39"/>
      <c r="D94" s="39" t="s">
        <v>2438</v>
      </c>
      <c r="E94" s="39" t="s">
        <v>2438</v>
      </c>
      <c r="F94" s="39" t="s">
        <v>2438</v>
      </c>
      <c r="G94" s="39" t="s">
        <v>2438</v>
      </c>
      <c r="H94" s="39" t="s">
        <v>2438</v>
      </c>
      <c r="I94" s="39" t="s">
        <v>2438</v>
      </c>
      <c r="J94" s="39" t="s">
        <v>2438</v>
      </c>
      <c r="K94" s="39" t="s">
        <v>2438</v>
      </c>
    </row>
    <row r="95" spans="1:11" ht="15" customHeight="1" x14ac:dyDescent="0.25">
      <c r="A95" s="40"/>
      <c r="B95" s="40"/>
      <c r="C95" s="42">
        <v>1</v>
      </c>
      <c r="D95" s="42"/>
      <c r="E95" s="42"/>
      <c r="F95" s="42"/>
      <c r="G95" s="42"/>
      <c r="H95" s="42">
        <v>1</v>
      </c>
      <c r="I95" s="42"/>
      <c r="J95" s="42"/>
      <c r="K95" s="42"/>
    </row>
    <row r="96" spans="1:11" ht="15" customHeight="1" x14ac:dyDescent="0.25">
      <c r="A96" s="38" t="s">
        <v>525</v>
      </c>
      <c r="B96" s="38" t="s">
        <v>526</v>
      </c>
      <c r="C96" s="39">
        <f>'Planilha de cotação'!J203</f>
        <v>566.43730000000005</v>
      </c>
      <c r="D96" s="39" t="s">
        <v>2438</v>
      </c>
      <c r="E96" s="39" t="s">
        <v>2438</v>
      </c>
      <c r="F96" s="39" t="s">
        <v>2438</v>
      </c>
      <c r="G96" s="39" t="s">
        <v>2438</v>
      </c>
      <c r="H96" s="39">
        <f>C96*H95</f>
        <v>566.43730000000005</v>
      </c>
      <c r="I96" s="39" t="s">
        <v>2438</v>
      </c>
      <c r="J96" s="39" t="s">
        <v>2438</v>
      </c>
      <c r="K96" s="39" t="s">
        <v>2438</v>
      </c>
    </row>
    <row r="97" spans="1:11" ht="15" customHeight="1" x14ac:dyDescent="0.25">
      <c r="A97" s="40"/>
      <c r="B97" s="40"/>
      <c r="C97" s="42">
        <v>1</v>
      </c>
      <c r="D97" s="42"/>
      <c r="E97" s="42"/>
      <c r="F97" s="42"/>
      <c r="G97" s="42"/>
      <c r="H97" s="42">
        <v>1</v>
      </c>
      <c r="I97" s="42"/>
      <c r="J97" s="42"/>
      <c r="K97" s="42"/>
    </row>
    <row r="98" spans="1:11" ht="15" customHeight="1" x14ac:dyDescent="0.25">
      <c r="A98" s="38" t="s">
        <v>530</v>
      </c>
      <c r="B98" s="38" t="s">
        <v>531</v>
      </c>
      <c r="C98" s="39">
        <f>'Planilha de cotação'!J205</f>
        <v>28618.7968</v>
      </c>
      <c r="D98" s="39" t="s">
        <v>2438</v>
      </c>
      <c r="E98" s="39" t="s">
        <v>2438</v>
      </c>
      <c r="F98" s="39" t="s">
        <v>2438</v>
      </c>
      <c r="G98" s="39" t="s">
        <v>2438</v>
      </c>
      <c r="H98" s="39">
        <f>C98*H97</f>
        <v>28618.7968</v>
      </c>
      <c r="I98" s="39" t="s">
        <v>2438</v>
      </c>
      <c r="J98" s="39" t="s">
        <v>2438</v>
      </c>
      <c r="K98" s="39" t="s">
        <v>2438</v>
      </c>
    </row>
    <row r="99" spans="1:11" ht="15" customHeight="1" x14ac:dyDescent="0.25">
      <c r="A99" s="40"/>
      <c r="B99" s="40"/>
      <c r="C99" s="42">
        <v>1</v>
      </c>
      <c r="D99" s="42"/>
      <c r="E99" s="42"/>
      <c r="F99" s="42"/>
      <c r="G99" s="42"/>
      <c r="H99" s="42">
        <v>0.5</v>
      </c>
      <c r="I99" s="42">
        <v>0.5</v>
      </c>
      <c r="J99" s="42"/>
      <c r="K99" s="42"/>
    </row>
    <row r="100" spans="1:11" ht="15" customHeight="1" x14ac:dyDescent="0.25">
      <c r="A100" s="38" t="s">
        <v>537</v>
      </c>
      <c r="B100" s="38" t="s">
        <v>538</v>
      </c>
      <c r="C100" s="39">
        <f>'Planilha de cotação'!J208</f>
        <v>66192.325199999992</v>
      </c>
      <c r="D100" s="39" t="s">
        <v>2438</v>
      </c>
      <c r="E100" s="39" t="s">
        <v>2438</v>
      </c>
      <c r="F100" s="39" t="s">
        <v>2438</v>
      </c>
      <c r="G100" s="39" t="s">
        <v>2438</v>
      </c>
      <c r="H100" s="39">
        <f>C100*H99</f>
        <v>33096.162599999996</v>
      </c>
      <c r="I100" s="39">
        <f>C100*I99</f>
        <v>33096.162599999996</v>
      </c>
      <c r="J100" s="39" t="s">
        <v>2438</v>
      </c>
      <c r="K100" s="39" t="s">
        <v>2438</v>
      </c>
    </row>
    <row r="101" spans="1:11" ht="15" customHeight="1" x14ac:dyDescent="0.25">
      <c r="A101" s="40"/>
      <c r="B101" s="40"/>
      <c r="C101" s="42">
        <v>1</v>
      </c>
      <c r="D101" s="42"/>
      <c r="E101" s="42"/>
      <c r="F101" s="42"/>
      <c r="G101" s="42"/>
      <c r="H101" s="42">
        <v>0.5</v>
      </c>
      <c r="I101" s="42">
        <v>0.5</v>
      </c>
      <c r="J101" s="42"/>
      <c r="K101" s="42"/>
    </row>
    <row r="102" spans="1:11" ht="15" customHeight="1" x14ac:dyDescent="0.25">
      <c r="A102" s="38" t="s">
        <v>541</v>
      </c>
      <c r="B102" s="38" t="s">
        <v>542</v>
      </c>
      <c r="C102" s="39">
        <f>'Planilha de cotação'!J210</f>
        <v>4236.2810000000009</v>
      </c>
      <c r="D102" s="39" t="s">
        <v>2438</v>
      </c>
      <c r="E102" s="39" t="s">
        <v>2438</v>
      </c>
      <c r="F102" s="39" t="s">
        <v>2438</v>
      </c>
      <c r="G102" s="39" t="s">
        <v>2438</v>
      </c>
      <c r="H102" s="39">
        <f>C102*H101</f>
        <v>2118.1405000000004</v>
      </c>
      <c r="I102" s="39">
        <f>C102*I101</f>
        <v>2118.1405000000004</v>
      </c>
      <c r="J102" s="39" t="s">
        <v>2438</v>
      </c>
      <c r="K102" s="39" t="s">
        <v>2438</v>
      </c>
    </row>
    <row r="103" spans="1:11" ht="15" customHeight="1" x14ac:dyDescent="0.25">
      <c r="A103" s="40"/>
      <c r="B103" s="40"/>
      <c r="C103" s="42">
        <v>1</v>
      </c>
      <c r="D103" s="42"/>
      <c r="E103" s="42"/>
      <c r="F103" s="42"/>
      <c r="G103" s="42"/>
      <c r="H103" s="42"/>
      <c r="I103" s="42">
        <v>1</v>
      </c>
      <c r="J103" s="42"/>
      <c r="K103" s="42"/>
    </row>
    <row r="104" spans="1:11" ht="15" customHeight="1" x14ac:dyDescent="0.25">
      <c r="A104" s="38" t="s">
        <v>546</v>
      </c>
      <c r="B104" s="38" t="s">
        <v>547</v>
      </c>
      <c r="C104" s="39">
        <f>'Planilha de cotação'!J212</f>
        <v>10797.991200000002</v>
      </c>
      <c r="D104" s="39" t="s">
        <v>2438</v>
      </c>
      <c r="E104" s="39" t="s">
        <v>2438</v>
      </c>
      <c r="F104" s="39" t="s">
        <v>2438</v>
      </c>
      <c r="G104" s="39" t="s">
        <v>2438</v>
      </c>
      <c r="H104" s="39" t="s">
        <v>2438</v>
      </c>
      <c r="I104" s="39">
        <f>C104*I103</f>
        <v>10797.991200000002</v>
      </c>
      <c r="J104" s="39" t="s">
        <v>2438</v>
      </c>
      <c r="K104" s="39" t="s">
        <v>2438</v>
      </c>
    </row>
    <row r="105" spans="1:11" ht="15" customHeight="1" x14ac:dyDescent="0.25">
      <c r="A105" s="40"/>
      <c r="B105" s="40"/>
      <c r="C105" s="42">
        <v>1</v>
      </c>
      <c r="D105" s="42"/>
      <c r="E105" s="42"/>
      <c r="F105" s="42"/>
      <c r="G105" s="42"/>
      <c r="H105" s="42"/>
      <c r="I105" s="42">
        <v>1</v>
      </c>
      <c r="J105" s="42"/>
      <c r="K105" s="42"/>
    </row>
    <row r="106" spans="1:11" ht="15" customHeight="1" x14ac:dyDescent="0.25">
      <c r="A106" s="38" t="s">
        <v>551</v>
      </c>
      <c r="B106" s="38" t="s">
        <v>552</v>
      </c>
      <c r="C106" s="39">
        <f>'Planilha de cotação'!J214</f>
        <v>1707.288</v>
      </c>
      <c r="D106" s="39" t="s">
        <v>2438</v>
      </c>
      <c r="E106" s="39" t="s">
        <v>2438</v>
      </c>
      <c r="F106" s="39" t="s">
        <v>2438</v>
      </c>
      <c r="G106" s="39" t="s">
        <v>2438</v>
      </c>
      <c r="H106" s="39" t="s">
        <v>2438</v>
      </c>
      <c r="I106" s="39">
        <f>C106*I105</f>
        <v>1707.288</v>
      </c>
      <c r="J106" s="39" t="s">
        <v>2438</v>
      </c>
      <c r="K106" s="39" t="s">
        <v>2438</v>
      </c>
    </row>
    <row r="107" spans="1:11" ht="15" customHeight="1" x14ac:dyDescent="0.25">
      <c r="A107" s="40"/>
      <c r="B107" s="40"/>
      <c r="C107" s="42"/>
      <c r="D107" s="41"/>
      <c r="E107" s="41"/>
      <c r="F107" s="41"/>
      <c r="G107" s="41"/>
      <c r="H107" s="41"/>
      <c r="I107" s="41"/>
      <c r="J107" s="41"/>
      <c r="K107" s="41"/>
    </row>
    <row r="108" spans="1:11" ht="15" customHeight="1" x14ac:dyDescent="0.25">
      <c r="A108" s="38" t="s">
        <v>556</v>
      </c>
      <c r="B108" s="38" t="s">
        <v>557</v>
      </c>
      <c r="C108" s="39"/>
      <c r="D108" s="39" t="s">
        <v>2438</v>
      </c>
      <c r="E108" s="39" t="s">
        <v>2438</v>
      </c>
      <c r="F108" s="39" t="s">
        <v>2438</v>
      </c>
      <c r="G108" s="39" t="s">
        <v>2438</v>
      </c>
      <c r="H108" s="39" t="s">
        <v>2438</v>
      </c>
      <c r="I108" s="39" t="s">
        <v>2438</v>
      </c>
      <c r="J108" s="39" t="s">
        <v>2438</v>
      </c>
      <c r="K108" s="39" t="s">
        <v>2438</v>
      </c>
    </row>
    <row r="109" spans="1:11" ht="15" customHeight="1" x14ac:dyDescent="0.25">
      <c r="A109" s="40"/>
      <c r="B109" s="40"/>
      <c r="C109" s="42">
        <v>1</v>
      </c>
      <c r="D109" s="42"/>
      <c r="E109" s="42">
        <v>1</v>
      </c>
      <c r="F109" s="42"/>
      <c r="G109" s="42"/>
      <c r="H109" s="42"/>
      <c r="I109" s="42"/>
      <c r="J109" s="42"/>
      <c r="K109" s="42"/>
    </row>
    <row r="110" spans="1:11" ht="15" customHeight="1" x14ac:dyDescent="0.25">
      <c r="A110" s="38" t="s">
        <v>558</v>
      </c>
      <c r="B110" s="38" t="s">
        <v>559</v>
      </c>
      <c r="C110" s="39">
        <f>'Planilha de cotação'!J217</f>
        <v>9704.5226000000002</v>
      </c>
      <c r="D110" s="39" t="s">
        <v>2438</v>
      </c>
      <c r="E110" s="39">
        <f>C110*E109</f>
        <v>9704.5226000000002</v>
      </c>
      <c r="F110" s="39" t="s">
        <v>2438</v>
      </c>
      <c r="G110" s="39" t="s">
        <v>2438</v>
      </c>
      <c r="H110" s="39" t="s">
        <v>2438</v>
      </c>
      <c r="I110" s="39" t="s">
        <v>2438</v>
      </c>
      <c r="J110" s="39" t="s">
        <v>2438</v>
      </c>
      <c r="K110" s="39" t="s">
        <v>2438</v>
      </c>
    </row>
    <row r="111" spans="1:11" ht="15" customHeight="1" x14ac:dyDescent="0.25">
      <c r="A111" s="40"/>
      <c r="B111" s="40"/>
      <c r="C111" s="42">
        <v>1</v>
      </c>
      <c r="D111" s="42"/>
      <c r="E111" s="42"/>
      <c r="F111" s="42"/>
      <c r="G111" s="42"/>
      <c r="H111" s="42">
        <v>1</v>
      </c>
      <c r="I111" s="42"/>
      <c r="J111" s="42"/>
      <c r="K111" s="42"/>
    </row>
    <row r="112" spans="1:11" ht="15" customHeight="1" x14ac:dyDescent="0.25">
      <c r="A112" s="38" t="s">
        <v>573</v>
      </c>
      <c r="B112" s="38" t="s">
        <v>574</v>
      </c>
      <c r="C112" s="39">
        <f>'Planilha de cotação'!J223</f>
        <v>26805.907399999993</v>
      </c>
      <c r="D112" s="39" t="s">
        <v>2438</v>
      </c>
      <c r="E112" s="39" t="s">
        <v>2438</v>
      </c>
      <c r="F112" s="39" t="s">
        <v>2438</v>
      </c>
      <c r="G112" s="39" t="s">
        <v>2438</v>
      </c>
      <c r="H112" s="39">
        <f>C112*H111</f>
        <v>26805.907399999993</v>
      </c>
      <c r="I112" s="39" t="s">
        <v>2438</v>
      </c>
      <c r="J112" s="39" t="s">
        <v>2438</v>
      </c>
      <c r="K112" s="39" t="s">
        <v>2438</v>
      </c>
    </row>
    <row r="113" spans="1:11" ht="15" customHeight="1" x14ac:dyDescent="0.25">
      <c r="A113" s="40"/>
      <c r="B113" s="40"/>
      <c r="C113" s="42">
        <v>1</v>
      </c>
      <c r="D113" s="42"/>
      <c r="E113" s="42"/>
      <c r="F113" s="42"/>
      <c r="G113" s="42"/>
      <c r="H113" s="42">
        <v>1</v>
      </c>
      <c r="I113" s="42"/>
      <c r="J113" s="42"/>
      <c r="K113" s="42"/>
    </row>
    <row r="114" spans="1:11" ht="15" customHeight="1" x14ac:dyDescent="0.25">
      <c r="A114" s="38" t="s">
        <v>587</v>
      </c>
      <c r="B114" s="38" t="s">
        <v>588</v>
      </c>
      <c r="C114" s="39">
        <f>'Planilha de cotação'!J228</f>
        <v>2023.4879000000003</v>
      </c>
      <c r="D114" s="39" t="s">
        <v>2438</v>
      </c>
      <c r="E114" s="39" t="s">
        <v>2438</v>
      </c>
      <c r="F114" s="39" t="s">
        <v>2438</v>
      </c>
      <c r="G114" s="39" t="s">
        <v>2438</v>
      </c>
      <c r="H114" s="39">
        <f>C114*H113</f>
        <v>2023.4879000000003</v>
      </c>
      <c r="I114" s="39" t="s">
        <v>2438</v>
      </c>
      <c r="J114" s="39" t="s">
        <v>2438</v>
      </c>
      <c r="K114" s="39" t="s">
        <v>2438</v>
      </c>
    </row>
    <row r="115" spans="1:11" ht="15" customHeight="1" x14ac:dyDescent="0.25">
      <c r="A115" s="40"/>
      <c r="B115" s="40"/>
      <c r="C115" s="42">
        <v>1</v>
      </c>
      <c r="D115" s="42"/>
      <c r="E115" s="42"/>
      <c r="F115" s="42"/>
      <c r="G115" s="42"/>
      <c r="H115" s="42">
        <v>1</v>
      </c>
      <c r="I115" s="42"/>
      <c r="J115" s="42"/>
      <c r="K115" s="42"/>
    </row>
    <row r="116" spans="1:11" ht="15" customHeight="1" x14ac:dyDescent="0.25">
      <c r="A116" s="38" t="s">
        <v>591</v>
      </c>
      <c r="B116" s="38" t="s">
        <v>592</v>
      </c>
      <c r="C116" s="39">
        <f>'Planilha de cotação'!J230</f>
        <v>5195.8953000000001</v>
      </c>
      <c r="D116" s="39" t="s">
        <v>2438</v>
      </c>
      <c r="E116" s="39" t="s">
        <v>2438</v>
      </c>
      <c r="F116" s="39" t="s">
        <v>2438</v>
      </c>
      <c r="G116" s="39" t="s">
        <v>2438</v>
      </c>
      <c r="H116" s="39">
        <f>C116*H115</f>
        <v>5195.8953000000001</v>
      </c>
      <c r="I116" s="39" t="s">
        <v>2438</v>
      </c>
      <c r="J116" s="39" t="s">
        <v>2438</v>
      </c>
      <c r="K116" s="39" t="s">
        <v>2438</v>
      </c>
    </row>
    <row r="117" spans="1:11" ht="15" customHeight="1" x14ac:dyDescent="0.25">
      <c r="A117" s="40"/>
      <c r="B117" s="40"/>
      <c r="C117" s="42"/>
      <c r="D117" s="41"/>
      <c r="E117" s="41"/>
      <c r="F117" s="41"/>
      <c r="G117" s="41"/>
      <c r="H117" s="41"/>
      <c r="I117" s="41"/>
      <c r="J117" s="41"/>
      <c r="K117" s="41"/>
    </row>
    <row r="118" spans="1:11" ht="15" customHeight="1" x14ac:dyDescent="0.25">
      <c r="A118" s="38" t="s">
        <v>597</v>
      </c>
      <c r="B118" s="38" t="s">
        <v>598</v>
      </c>
      <c r="C118" s="39"/>
      <c r="D118" s="39" t="s">
        <v>2438</v>
      </c>
      <c r="E118" s="39" t="s">
        <v>2438</v>
      </c>
      <c r="F118" s="39" t="s">
        <v>2438</v>
      </c>
      <c r="G118" s="39" t="s">
        <v>2438</v>
      </c>
      <c r="H118" s="39" t="s">
        <v>2438</v>
      </c>
      <c r="I118" s="39" t="s">
        <v>2438</v>
      </c>
      <c r="J118" s="39" t="s">
        <v>2438</v>
      </c>
      <c r="K118" s="39" t="s">
        <v>2438</v>
      </c>
    </row>
    <row r="119" spans="1:11" ht="15" customHeight="1" x14ac:dyDescent="0.25">
      <c r="A119" s="40"/>
      <c r="B119" s="40"/>
      <c r="C119" s="42">
        <v>1</v>
      </c>
      <c r="D119" s="42"/>
      <c r="E119" s="42"/>
      <c r="F119" s="42"/>
      <c r="G119" s="42"/>
      <c r="H119" s="42"/>
      <c r="I119" s="42">
        <v>1</v>
      </c>
      <c r="J119" s="42"/>
      <c r="K119" s="42"/>
    </row>
    <row r="120" spans="1:11" ht="15" customHeight="1" x14ac:dyDescent="0.25">
      <c r="A120" s="38" t="s">
        <v>599</v>
      </c>
      <c r="B120" s="38" t="s">
        <v>600</v>
      </c>
      <c r="C120" s="39">
        <f>'Planilha de cotação'!J235</f>
        <v>46793.229999999996</v>
      </c>
      <c r="D120" s="39" t="s">
        <v>2438</v>
      </c>
      <c r="E120" s="39" t="s">
        <v>2438</v>
      </c>
      <c r="F120" s="39" t="s">
        <v>2438</v>
      </c>
      <c r="G120" s="39" t="s">
        <v>2438</v>
      </c>
      <c r="H120" s="39" t="s">
        <v>2438</v>
      </c>
      <c r="I120" s="39">
        <f>C120*I119</f>
        <v>46793.229999999996</v>
      </c>
      <c r="J120" s="39" t="s">
        <v>2438</v>
      </c>
      <c r="K120" s="39" t="s">
        <v>2438</v>
      </c>
    </row>
    <row r="121" spans="1:11" ht="15" customHeight="1" x14ac:dyDescent="0.25">
      <c r="A121" s="40"/>
      <c r="B121" s="40"/>
      <c r="C121" s="42">
        <v>1</v>
      </c>
      <c r="D121" s="42"/>
      <c r="E121" s="42"/>
      <c r="F121" s="42"/>
      <c r="G121" s="42"/>
      <c r="H121" s="42"/>
      <c r="I121" s="42">
        <v>0.5</v>
      </c>
      <c r="J121" s="42">
        <v>0.5</v>
      </c>
      <c r="K121" s="42"/>
    </row>
    <row r="122" spans="1:11" ht="15" customHeight="1" x14ac:dyDescent="0.25">
      <c r="A122" s="38" t="s">
        <v>613</v>
      </c>
      <c r="B122" s="38" t="s">
        <v>614</v>
      </c>
      <c r="C122" s="39">
        <f>'Planilha de cotação'!J240</f>
        <v>40557.516599999995</v>
      </c>
      <c r="D122" s="39" t="s">
        <v>2438</v>
      </c>
      <c r="E122" s="39" t="s">
        <v>2438</v>
      </c>
      <c r="F122" s="39" t="s">
        <v>2438</v>
      </c>
      <c r="G122" s="39" t="s">
        <v>2438</v>
      </c>
      <c r="H122" s="39" t="s">
        <v>2438</v>
      </c>
      <c r="I122" s="39">
        <f>C122*I121</f>
        <v>20278.758299999998</v>
      </c>
      <c r="J122" s="39">
        <f>C122*J121</f>
        <v>20278.758299999998</v>
      </c>
      <c r="K122" s="39" t="s">
        <v>2438</v>
      </c>
    </row>
    <row r="123" spans="1:11" ht="15" customHeight="1" x14ac:dyDescent="0.25">
      <c r="A123" s="40"/>
      <c r="B123" s="40"/>
      <c r="C123" s="42">
        <v>1</v>
      </c>
      <c r="D123" s="42"/>
      <c r="E123" s="42"/>
      <c r="F123" s="42"/>
      <c r="G123" s="42"/>
      <c r="H123" s="42"/>
      <c r="I123" s="42"/>
      <c r="J123" s="42">
        <v>1</v>
      </c>
      <c r="K123" s="42"/>
    </row>
    <row r="124" spans="1:11" ht="15" customHeight="1" x14ac:dyDescent="0.25">
      <c r="A124" s="38" t="s">
        <v>629</v>
      </c>
      <c r="B124" s="38" t="s">
        <v>630</v>
      </c>
      <c r="C124" s="39">
        <f>'Planilha de cotação'!J246</f>
        <v>9501.6603000000014</v>
      </c>
      <c r="D124" s="39" t="s">
        <v>2438</v>
      </c>
      <c r="E124" s="39" t="s">
        <v>2438</v>
      </c>
      <c r="F124" s="39" t="s">
        <v>2438</v>
      </c>
      <c r="G124" s="39" t="s">
        <v>2438</v>
      </c>
      <c r="H124" s="39" t="s">
        <v>2438</v>
      </c>
      <c r="I124" s="39" t="s">
        <v>2438</v>
      </c>
      <c r="J124" s="39">
        <f>C124*J123</f>
        <v>9501.6603000000014</v>
      </c>
      <c r="K124" s="39" t="s">
        <v>2438</v>
      </c>
    </row>
    <row r="125" spans="1:11" ht="15" customHeight="1" x14ac:dyDescent="0.25">
      <c r="A125" s="40"/>
      <c r="B125" s="40"/>
      <c r="C125" s="42">
        <v>1</v>
      </c>
      <c r="D125" s="42"/>
      <c r="E125" s="42"/>
      <c r="F125" s="42"/>
      <c r="G125" s="42"/>
      <c r="H125" s="42"/>
      <c r="I125" s="42"/>
      <c r="J125" s="42">
        <v>0.5</v>
      </c>
      <c r="K125" s="42">
        <v>0.5</v>
      </c>
    </row>
    <row r="126" spans="1:11" ht="15" customHeight="1" x14ac:dyDescent="0.25">
      <c r="A126" s="38" t="s">
        <v>640</v>
      </c>
      <c r="B126" s="38" t="s">
        <v>641</v>
      </c>
      <c r="C126" s="39">
        <f>'Planilha de cotação'!J250</f>
        <v>41200.487999999998</v>
      </c>
      <c r="D126" s="39" t="s">
        <v>2438</v>
      </c>
      <c r="E126" s="39" t="s">
        <v>2438</v>
      </c>
      <c r="F126" s="39" t="s">
        <v>2438</v>
      </c>
      <c r="G126" s="39" t="s">
        <v>2438</v>
      </c>
      <c r="H126" s="39" t="s">
        <v>2438</v>
      </c>
      <c r="I126" s="39" t="s">
        <v>2438</v>
      </c>
      <c r="J126" s="39">
        <f>C126*J125</f>
        <v>20600.243999999999</v>
      </c>
      <c r="K126" s="39">
        <f>C126*K125</f>
        <v>20600.243999999999</v>
      </c>
    </row>
    <row r="127" spans="1:11" ht="15" customHeight="1" x14ac:dyDescent="0.25">
      <c r="A127" s="40"/>
      <c r="B127" s="40"/>
      <c r="C127" s="42">
        <v>1</v>
      </c>
      <c r="D127" s="42"/>
      <c r="E127" s="42"/>
      <c r="F127" s="42"/>
      <c r="G127" s="42"/>
      <c r="H127" s="42"/>
      <c r="I127" s="42">
        <v>1</v>
      </c>
      <c r="J127" s="42"/>
      <c r="K127" s="42"/>
    </row>
    <row r="128" spans="1:11" ht="15" customHeight="1" x14ac:dyDescent="0.25">
      <c r="A128" s="38" t="s">
        <v>645</v>
      </c>
      <c r="B128" s="38" t="s">
        <v>646</v>
      </c>
      <c r="C128" s="39">
        <f>'Planilha de cotação'!J252</f>
        <v>20220.07</v>
      </c>
      <c r="D128" s="39" t="s">
        <v>2438</v>
      </c>
      <c r="E128" s="39" t="s">
        <v>2438</v>
      </c>
      <c r="F128" s="39" t="s">
        <v>2438</v>
      </c>
      <c r="G128" s="39" t="s">
        <v>2438</v>
      </c>
      <c r="H128" s="39" t="s">
        <v>2438</v>
      </c>
      <c r="I128" s="39">
        <f>C128*I127</f>
        <v>20220.07</v>
      </c>
      <c r="J128" s="39" t="s">
        <v>2438</v>
      </c>
      <c r="K128" s="39" t="s">
        <v>2438</v>
      </c>
    </row>
    <row r="129" spans="1:11" ht="15" customHeight="1" x14ac:dyDescent="0.25">
      <c r="A129" s="40"/>
      <c r="B129" s="40"/>
      <c r="C129" s="42"/>
      <c r="D129" s="42"/>
      <c r="E129" s="42"/>
      <c r="F129" s="42"/>
      <c r="G129" s="42"/>
      <c r="H129" s="42"/>
      <c r="I129" s="42"/>
      <c r="J129" s="42"/>
      <c r="K129" s="42"/>
    </row>
    <row r="130" spans="1:11" ht="15" customHeight="1" x14ac:dyDescent="0.25">
      <c r="A130" s="38" t="s">
        <v>665</v>
      </c>
      <c r="B130" s="38" t="s">
        <v>666</v>
      </c>
      <c r="C130" s="39"/>
      <c r="D130" s="39" t="s">
        <v>2438</v>
      </c>
      <c r="E130" s="39" t="s">
        <v>2438</v>
      </c>
      <c r="F130" s="39" t="s">
        <v>2438</v>
      </c>
      <c r="G130" s="39" t="s">
        <v>2438</v>
      </c>
      <c r="H130" s="39" t="s">
        <v>2438</v>
      </c>
      <c r="I130" s="39" t="s">
        <v>2438</v>
      </c>
      <c r="J130" s="39" t="s">
        <v>2438</v>
      </c>
      <c r="K130" s="39" t="s">
        <v>2438</v>
      </c>
    </row>
    <row r="131" spans="1:11" ht="15" customHeight="1" x14ac:dyDescent="0.25">
      <c r="A131" s="40"/>
      <c r="B131" s="40"/>
      <c r="C131" s="42">
        <v>1</v>
      </c>
      <c r="D131" s="42"/>
      <c r="E131" s="42"/>
      <c r="F131" s="42"/>
      <c r="G131" s="42"/>
      <c r="H131" s="42"/>
      <c r="I131" s="42"/>
      <c r="J131" s="42">
        <v>1</v>
      </c>
      <c r="K131" s="42"/>
    </row>
    <row r="132" spans="1:11" ht="15" customHeight="1" x14ac:dyDescent="0.25">
      <c r="A132" s="38" t="s">
        <v>667</v>
      </c>
      <c r="B132" s="38" t="s">
        <v>668</v>
      </c>
      <c r="C132" s="39">
        <f>'Planilha de cotação'!J260</f>
        <v>11543.952000000001</v>
      </c>
      <c r="D132" s="39" t="s">
        <v>2438</v>
      </c>
      <c r="E132" s="39" t="s">
        <v>2438</v>
      </c>
      <c r="F132" s="39" t="s">
        <v>2438</v>
      </c>
      <c r="G132" s="39" t="s">
        <v>2438</v>
      </c>
      <c r="H132" s="39" t="s">
        <v>2438</v>
      </c>
      <c r="I132" s="39" t="s">
        <v>2438</v>
      </c>
      <c r="J132" s="39">
        <f>C132*J131</f>
        <v>11543.952000000001</v>
      </c>
      <c r="K132" s="39" t="s">
        <v>2438</v>
      </c>
    </row>
    <row r="133" spans="1:11" ht="15" customHeight="1" x14ac:dyDescent="0.25">
      <c r="A133" s="40"/>
      <c r="B133" s="40"/>
      <c r="C133" s="42">
        <v>1</v>
      </c>
      <c r="D133" s="42"/>
      <c r="E133" s="42"/>
      <c r="F133" s="42"/>
      <c r="G133" s="42"/>
      <c r="H133" s="42"/>
      <c r="I133" s="42"/>
      <c r="J133" s="42">
        <v>0.7</v>
      </c>
      <c r="K133" s="42">
        <v>0.3</v>
      </c>
    </row>
    <row r="134" spans="1:11" ht="15" customHeight="1" x14ac:dyDescent="0.25">
      <c r="A134" s="38" t="s">
        <v>672</v>
      </c>
      <c r="B134" s="38" t="s">
        <v>76</v>
      </c>
      <c r="C134" s="39">
        <f>'Planilha de cotação'!J262</f>
        <v>61006.633200000004</v>
      </c>
      <c r="D134" s="39" t="s">
        <v>2438</v>
      </c>
      <c r="E134" s="39" t="s">
        <v>2438</v>
      </c>
      <c r="F134" s="39" t="s">
        <v>2438</v>
      </c>
      <c r="G134" s="39" t="s">
        <v>2438</v>
      </c>
      <c r="H134" s="39" t="s">
        <v>2438</v>
      </c>
      <c r="I134" s="39" t="s">
        <v>2438</v>
      </c>
      <c r="J134" s="39">
        <f>C134*J133</f>
        <v>42704.643239999998</v>
      </c>
      <c r="K134" s="39">
        <f>C134*K133</f>
        <v>18301.989959999999</v>
      </c>
    </row>
    <row r="135" spans="1:11" ht="15" customHeight="1" x14ac:dyDescent="0.25">
      <c r="A135" s="40"/>
      <c r="B135" s="40"/>
      <c r="C135" s="42">
        <v>1</v>
      </c>
      <c r="D135" s="42"/>
      <c r="E135" s="42"/>
      <c r="F135" s="42"/>
      <c r="G135" s="42"/>
      <c r="H135" s="42"/>
      <c r="I135" s="42"/>
      <c r="J135" s="42"/>
      <c r="K135" s="42">
        <v>1</v>
      </c>
    </row>
    <row r="136" spans="1:11" ht="15" customHeight="1" x14ac:dyDescent="0.25">
      <c r="A136" s="38" t="s">
        <v>685</v>
      </c>
      <c r="B136" s="38" t="s">
        <v>686</v>
      </c>
      <c r="C136" s="39">
        <f>'Planilha de cotação'!J267</f>
        <v>19521.880400000002</v>
      </c>
      <c r="D136" s="39" t="s">
        <v>2438</v>
      </c>
      <c r="E136" s="39" t="s">
        <v>2438</v>
      </c>
      <c r="F136" s="39" t="s">
        <v>2438</v>
      </c>
      <c r="G136" s="39" t="s">
        <v>2438</v>
      </c>
      <c r="H136" s="39" t="s">
        <v>2438</v>
      </c>
      <c r="I136" s="39" t="s">
        <v>2438</v>
      </c>
      <c r="J136" s="39" t="s">
        <v>2438</v>
      </c>
      <c r="K136" s="39">
        <f>C136*K135</f>
        <v>19521.880400000002</v>
      </c>
    </row>
    <row r="137" spans="1:11" ht="15" customHeight="1" x14ac:dyDescent="0.25">
      <c r="A137" s="40"/>
      <c r="B137" s="40"/>
      <c r="C137" s="42"/>
      <c r="D137" s="41"/>
      <c r="E137" s="41"/>
      <c r="F137" s="41"/>
      <c r="G137" s="41"/>
      <c r="H137" s="41"/>
      <c r="I137" s="41"/>
      <c r="J137" s="41"/>
      <c r="K137" s="41"/>
    </row>
    <row r="138" spans="1:11" ht="15" customHeight="1" x14ac:dyDescent="0.25">
      <c r="A138" s="38" t="s">
        <v>698</v>
      </c>
      <c r="B138" s="38" t="s">
        <v>699</v>
      </c>
      <c r="C138" s="39"/>
      <c r="D138" s="39" t="s">
        <v>2438</v>
      </c>
      <c r="E138" s="39" t="s">
        <v>2438</v>
      </c>
      <c r="F138" s="39" t="s">
        <v>2438</v>
      </c>
      <c r="G138" s="39" t="s">
        <v>2438</v>
      </c>
      <c r="H138" s="39" t="s">
        <v>2438</v>
      </c>
      <c r="I138" s="39" t="s">
        <v>2438</v>
      </c>
      <c r="J138" s="39" t="s">
        <v>2438</v>
      </c>
      <c r="K138" s="39" t="s">
        <v>2438</v>
      </c>
    </row>
    <row r="139" spans="1:11" ht="15" customHeight="1" x14ac:dyDescent="0.25">
      <c r="A139" s="40"/>
      <c r="B139" s="40"/>
      <c r="C139" s="42">
        <v>1</v>
      </c>
      <c r="D139" s="42"/>
      <c r="E139" s="42"/>
      <c r="F139" s="42"/>
      <c r="G139" s="42"/>
      <c r="H139" s="42"/>
      <c r="I139" s="42">
        <v>0.4</v>
      </c>
      <c r="J139" s="42">
        <v>0.4</v>
      </c>
      <c r="K139" s="42">
        <v>0.2</v>
      </c>
    </row>
    <row r="140" spans="1:11" ht="15" customHeight="1" x14ac:dyDescent="0.25">
      <c r="A140" s="38" t="s">
        <v>700</v>
      </c>
      <c r="B140" s="38" t="s">
        <v>701</v>
      </c>
      <c r="C140" s="39">
        <f>'Planilha de cotação'!J273</f>
        <v>65480.215799999998</v>
      </c>
      <c r="D140" s="39" t="s">
        <v>2438</v>
      </c>
      <c r="E140" s="39" t="s">
        <v>2438</v>
      </c>
      <c r="F140" s="39" t="s">
        <v>2438</v>
      </c>
      <c r="G140" s="39" t="s">
        <v>2438</v>
      </c>
      <c r="H140" s="39" t="s">
        <v>2438</v>
      </c>
      <c r="I140" s="39">
        <f>C140*I139</f>
        <v>26192.086320000002</v>
      </c>
      <c r="J140" s="39">
        <f>C140*J139</f>
        <v>26192.086320000002</v>
      </c>
      <c r="K140" s="39">
        <f>C140*K139</f>
        <v>13096.043160000001</v>
      </c>
    </row>
    <row r="141" spans="1:11" ht="15" customHeight="1" x14ac:dyDescent="0.25">
      <c r="A141" s="40"/>
      <c r="B141" s="40"/>
      <c r="C141" s="42">
        <v>1</v>
      </c>
      <c r="D141" s="42"/>
      <c r="E141" s="42"/>
      <c r="F141" s="42"/>
      <c r="G141" s="42"/>
      <c r="H141" s="42"/>
      <c r="I141" s="42">
        <v>1</v>
      </c>
      <c r="J141" s="42"/>
      <c r="K141" s="42"/>
    </row>
    <row r="142" spans="1:11" ht="15" customHeight="1" x14ac:dyDescent="0.25">
      <c r="A142" s="38" t="s">
        <v>724</v>
      </c>
      <c r="B142" s="38" t="s">
        <v>446</v>
      </c>
      <c r="C142" s="39">
        <f>'Planilha de cotação'!J282</f>
        <v>3539.4947999999999</v>
      </c>
      <c r="D142" s="39" t="s">
        <v>2438</v>
      </c>
      <c r="E142" s="39" t="s">
        <v>2438</v>
      </c>
      <c r="F142" s="39" t="s">
        <v>2438</v>
      </c>
      <c r="G142" s="39" t="s">
        <v>2438</v>
      </c>
      <c r="H142" s="39" t="s">
        <v>2438</v>
      </c>
      <c r="I142" s="39">
        <f>C142*I141</f>
        <v>3539.4947999999999</v>
      </c>
      <c r="J142" s="39" t="s">
        <v>2438</v>
      </c>
      <c r="K142" s="39" t="s">
        <v>2438</v>
      </c>
    </row>
    <row r="143" spans="1:11" ht="15" customHeight="1" x14ac:dyDescent="0.25">
      <c r="A143" s="40"/>
      <c r="B143" s="40"/>
      <c r="C143" s="42">
        <v>1</v>
      </c>
      <c r="D143" s="42"/>
      <c r="E143" s="42"/>
      <c r="F143" s="42"/>
      <c r="G143" s="42"/>
      <c r="H143" s="42"/>
      <c r="I143" s="42"/>
      <c r="J143" s="42">
        <v>1</v>
      </c>
      <c r="K143" s="42"/>
    </row>
    <row r="144" spans="1:11" ht="15" customHeight="1" x14ac:dyDescent="0.25">
      <c r="A144" s="38" t="s">
        <v>731</v>
      </c>
      <c r="B144" s="38" t="s">
        <v>732</v>
      </c>
      <c r="C144" s="39">
        <f>'Planilha de cotação'!J285</f>
        <v>2393.616</v>
      </c>
      <c r="D144" s="39" t="s">
        <v>2438</v>
      </c>
      <c r="E144" s="39" t="s">
        <v>2438</v>
      </c>
      <c r="F144" s="39" t="s">
        <v>2438</v>
      </c>
      <c r="G144" s="39" t="s">
        <v>2438</v>
      </c>
      <c r="H144" s="39" t="s">
        <v>2438</v>
      </c>
      <c r="I144" s="39" t="s">
        <v>2438</v>
      </c>
      <c r="J144" s="39">
        <f>C144*J143</f>
        <v>2393.616</v>
      </c>
      <c r="K144" s="39" t="s">
        <v>2438</v>
      </c>
    </row>
    <row r="145" spans="1:11" ht="15" customHeight="1" x14ac:dyDescent="0.25">
      <c r="A145" s="40"/>
      <c r="B145" s="40"/>
      <c r="C145" s="42">
        <v>1</v>
      </c>
      <c r="D145" s="42"/>
      <c r="E145" s="42"/>
      <c r="F145" s="42"/>
      <c r="G145" s="42"/>
      <c r="H145" s="42"/>
      <c r="I145" s="42">
        <v>1</v>
      </c>
      <c r="J145" s="42"/>
      <c r="K145" s="42"/>
    </row>
    <row r="146" spans="1:11" ht="15" customHeight="1" x14ac:dyDescent="0.25">
      <c r="A146" s="38" t="s">
        <v>736</v>
      </c>
      <c r="B146" s="38" t="s">
        <v>737</v>
      </c>
      <c r="C146" s="39">
        <f>'Planilha de cotação'!J287</f>
        <v>3123.8476000000001</v>
      </c>
      <c r="D146" s="39" t="s">
        <v>2438</v>
      </c>
      <c r="E146" s="39" t="s">
        <v>2438</v>
      </c>
      <c r="F146" s="39" t="s">
        <v>2438</v>
      </c>
      <c r="G146" s="39" t="s">
        <v>2438</v>
      </c>
      <c r="H146" s="39" t="s">
        <v>2438</v>
      </c>
      <c r="I146" s="39">
        <f>C146*I145</f>
        <v>3123.8476000000001</v>
      </c>
      <c r="J146" s="39" t="s">
        <v>2438</v>
      </c>
      <c r="K146" s="39" t="s">
        <v>2438</v>
      </c>
    </row>
    <row r="147" spans="1:11" ht="15" customHeight="1" x14ac:dyDescent="0.25">
      <c r="A147" s="40"/>
      <c r="B147" s="40"/>
      <c r="C147" s="42"/>
      <c r="D147" s="42"/>
      <c r="E147" s="42"/>
      <c r="F147" s="42"/>
      <c r="G147" s="42"/>
      <c r="H147" s="42"/>
      <c r="I147" s="42"/>
      <c r="J147" s="42"/>
      <c r="K147" s="42"/>
    </row>
    <row r="148" spans="1:11" ht="15" customHeight="1" x14ac:dyDescent="0.25">
      <c r="A148" s="38" t="s">
        <v>743</v>
      </c>
      <c r="B148" s="38" t="s">
        <v>13</v>
      </c>
      <c r="C148" s="39"/>
      <c r="D148" s="39" t="s">
        <v>2438</v>
      </c>
      <c r="E148" s="39" t="s">
        <v>2438</v>
      </c>
      <c r="F148" s="39" t="s">
        <v>2438</v>
      </c>
      <c r="G148" s="39" t="s">
        <v>2438</v>
      </c>
      <c r="H148" s="39" t="s">
        <v>2438</v>
      </c>
      <c r="I148" s="39" t="s">
        <v>2438</v>
      </c>
      <c r="J148" s="39" t="s">
        <v>2438</v>
      </c>
      <c r="K148" s="39" t="s">
        <v>2438</v>
      </c>
    </row>
    <row r="149" spans="1:11" ht="15" customHeight="1" x14ac:dyDescent="0.25">
      <c r="A149" s="40"/>
      <c r="B149" s="40"/>
      <c r="C149" s="42">
        <v>1</v>
      </c>
      <c r="D149" s="42"/>
      <c r="E149" s="42"/>
      <c r="F149" s="42"/>
      <c r="G149" s="42">
        <v>0.7</v>
      </c>
      <c r="H149" s="42">
        <v>0.3</v>
      </c>
      <c r="I149" s="42"/>
      <c r="J149" s="42"/>
      <c r="K149" s="42"/>
    </row>
    <row r="150" spans="1:11" ht="15" customHeight="1" x14ac:dyDescent="0.25">
      <c r="A150" s="38" t="s">
        <v>744</v>
      </c>
      <c r="B150" s="38" t="s">
        <v>745</v>
      </c>
      <c r="C150" s="39">
        <f>'Planilha de cotação'!J291</f>
        <v>18974.786599999999</v>
      </c>
      <c r="D150" s="39" t="s">
        <v>2438</v>
      </c>
      <c r="E150" s="39" t="s">
        <v>2438</v>
      </c>
      <c r="F150" s="39" t="s">
        <v>2438</v>
      </c>
      <c r="G150" s="39">
        <f>C150*G149</f>
        <v>13282.350619999999</v>
      </c>
      <c r="H150" s="39">
        <f>C150*H149</f>
        <v>5692.4359799999993</v>
      </c>
      <c r="I150" s="39" t="s">
        <v>2438</v>
      </c>
      <c r="J150" s="39" t="s">
        <v>2438</v>
      </c>
      <c r="K150" s="39" t="s">
        <v>2438</v>
      </c>
    </row>
    <row r="151" spans="1:11" ht="15" customHeight="1" x14ac:dyDescent="0.25">
      <c r="A151" s="40"/>
      <c r="B151" s="40"/>
      <c r="C151" s="42">
        <v>1</v>
      </c>
      <c r="D151" s="42"/>
      <c r="E151" s="42"/>
      <c r="F151" s="42"/>
      <c r="G151" s="42">
        <v>1</v>
      </c>
      <c r="H151" s="42"/>
      <c r="I151" s="42"/>
      <c r="J151" s="42"/>
      <c r="K151" s="42"/>
    </row>
    <row r="152" spans="1:11" ht="14.25" customHeight="1" x14ac:dyDescent="0.25">
      <c r="A152" s="38" t="s">
        <v>752</v>
      </c>
      <c r="B152" s="38" t="s">
        <v>753</v>
      </c>
      <c r="C152" s="39">
        <f>'Planilha de cotação'!J294</f>
        <v>3278.2871999999998</v>
      </c>
      <c r="D152" s="39" t="s">
        <v>2438</v>
      </c>
      <c r="E152" s="39" t="s">
        <v>2438</v>
      </c>
      <c r="F152" s="39" t="s">
        <v>2438</v>
      </c>
      <c r="G152" s="39">
        <f>C152*G151</f>
        <v>3278.2871999999998</v>
      </c>
      <c r="H152" s="39" t="s">
        <v>2438</v>
      </c>
      <c r="I152" s="39" t="s">
        <v>2438</v>
      </c>
      <c r="J152" s="39" t="s">
        <v>2438</v>
      </c>
      <c r="K152" s="39" t="s">
        <v>2438</v>
      </c>
    </row>
    <row r="153" spans="1:11" ht="14.25" customHeight="1" x14ac:dyDescent="0.25">
      <c r="A153" s="40"/>
      <c r="B153" s="40"/>
      <c r="C153" s="42">
        <v>1</v>
      </c>
      <c r="D153" s="42"/>
      <c r="E153" s="42"/>
      <c r="F153" s="42"/>
      <c r="G153" s="42">
        <v>1</v>
      </c>
      <c r="H153" s="42"/>
      <c r="I153" s="42"/>
      <c r="J153" s="42"/>
      <c r="K153" s="42"/>
    </row>
    <row r="154" spans="1:11" ht="15" customHeight="1" x14ac:dyDescent="0.25">
      <c r="A154" s="38" t="s">
        <v>757</v>
      </c>
      <c r="B154" s="38" t="s">
        <v>758</v>
      </c>
      <c r="C154" s="39">
        <f>'Planilha de cotação'!J296</f>
        <v>2506.8624</v>
      </c>
      <c r="D154" s="39" t="s">
        <v>2438</v>
      </c>
      <c r="E154" s="39" t="s">
        <v>2438</v>
      </c>
      <c r="F154" s="39" t="s">
        <v>2438</v>
      </c>
      <c r="G154" s="39">
        <f>C154*G153</f>
        <v>2506.8624</v>
      </c>
      <c r="H154" s="39" t="s">
        <v>2438</v>
      </c>
      <c r="I154" s="39" t="s">
        <v>2438</v>
      </c>
      <c r="J154" s="39" t="s">
        <v>2438</v>
      </c>
      <c r="K154" s="39" t="s">
        <v>2438</v>
      </c>
    </row>
    <row r="155" spans="1:11" ht="15" customHeight="1" x14ac:dyDescent="0.25">
      <c r="A155" s="40"/>
      <c r="B155" s="40"/>
      <c r="C155" s="42">
        <v>1</v>
      </c>
      <c r="D155" s="42"/>
      <c r="E155" s="42"/>
      <c r="F155" s="42"/>
      <c r="G155" s="42">
        <v>0.5</v>
      </c>
      <c r="H155" s="42">
        <v>0.5</v>
      </c>
      <c r="I155" s="42"/>
      <c r="J155" s="42"/>
      <c r="K155" s="42"/>
    </row>
    <row r="156" spans="1:11" ht="15" customHeight="1" x14ac:dyDescent="0.25">
      <c r="A156" s="38" t="s">
        <v>767</v>
      </c>
      <c r="B156" s="38" t="s">
        <v>574</v>
      </c>
      <c r="C156" s="39">
        <f>'Planilha de cotação'!J301</f>
        <v>8935.2571000000007</v>
      </c>
      <c r="D156" s="39" t="s">
        <v>2438</v>
      </c>
      <c r="E156" s="39" t="s">
        <v>2438</v>
      </c>
      <c r="F156" s="39" t="s">
        <v>2438</v>
      </c>
      <c r="G156" s="39">
        <f>C156*G155</f>
        <v>4467.6285500000004</v>
      </c>
      <c r="H156" s="39">
        <f>C156*H155</f>
        <v>4467.6285500000004</v>
      </c>
      <c r="I156" s="39" t="s">
        <v>2438</v>
      </c>
      <c r="J156" s="39" t="s">
        <v>2438</v>
      </c>
      <c r="K156" s="39" t="s">
        <v>2438</v>
      </c>
    </row>
    <row r="157" spans="1:11" ht="15" customHeight="1" x14ac:dyDescent="0.25">
      <c r="A157" s="40"/>
      <c r="B157" s="40"/>
      <c r="C157" s="42">
        <v>1</v>
      </c>
      <c r="D157" s="42"/>
      <c r="E157" s="42"/>
      <c r="F157" s="42"/>
      <c r="G157" s="42"/>
      <c r="H157" s="42"/>
      <c r="I157" s="42"/>
      <c r="J157" s="42"/>
      <c r="K157" s="42">
        <v>1</v>
      </c>
    </row>
    <row r="158" spans="1:11" ht="15" customHeight="1" x14ac:dyDescent="0.25">
      <c r="A158" s="38" t="s">
        <v>775</v>
      </c>
      <c r="B158" s="38" t="s">
        <v>776</v>
      </c>
      <c r="C158" s="39">
        <f>'Planilha de cotação'!J306</f>
        <v>8254.3585000000003</v>
      </c>
      <c r="D158" s="39" t="s">
        <v>2438</v>
      </c>
      <c r="E158" s="39" t="s">
        <v>2438</v>
      </c>
      <c r="F158" s="39" t="s">
        <v>2438</v>
      </c>
      <c r="G158" s="39" t="s">
        <v>2438</v>
      </c>
      <c r="H158" s="39" t="s">
        <v>2438</v>
      </c>
      <c r="I158" s="39" t="s">
        <v>2438</v>
      </c>
      <c r="J158" s="39" t="s">
        <v>2438</v>
      </c>
      <c r="K158" s="39">
        <f>C158*K157</f>
        <v>8254.3585000000003</v>
      </c>
    </row>
    <row r="159" spans="1:11" ht="15" customHeight="1" x14ac:dyDescent="0.25">
      <c r="A159" s="52"/>
      <c r="B159" s="52"/>
      <c r="C159" s="55"/>
      <c r="D159" s="55"/>
      <c r="E159" s="55"/>
      <c r="F159" s="55"/>
      <c r="G159" s="55"/>
      <c r="H159" s="55"/>
      <c r="I159" s="55"/>
      <c r="J159" s="55"/>
      <c r="K159" s="55"/>
    </row>
    <row r="160" spans="1:11" ht="15" customHeight="1" x14ac:dyDescent="0.25">
      <c r="A160" s="53" t="s">
        <v>786</v>
      </c>
      <c r="B160" s="53" t="s">
        <v>787</v>
      </c>
      <c r="C160" s="54">
        <f>'Planilha de cotação'!J310</f>
        <v>84788.996299999999</v>
      </c>
      <c r="D160" s="54" t="s">
        <v>2438</v>
      </c>
      <c r="E160" s="54" t="s">
        <v>2438</v>
      </c>
      <c r="F160" s="54" t="s">
        <v>2438</v>
      </c>
      <c r="G160" s="54" t="s">
        <v>2438</v>
      </c>
      <c r="H160" s="54" t="s">
        <v>2438</v>
      </c>
      <c r="I160" s="54" t="s">
        <v>2438</v>
      </c>
      <c r="J160" s="54" t="s">
        <v>2438</v>
      </c>
      <c r="K160" s="54" t="s">
        <v>2438</v>
      </c>
    </row>
    <row r="161" spans="1:11" ht="15" customHeight="1" x14ac:dyDescent="0.25">
      <c r="A161" s="40"/>
      <c r="B161" s="40"/>
      <c r="C161" s="42">
        <v>1</v>
      </c>
      <c r="D161" s="42"/>
      <c r="E161" s="42"/>
      <c r="F161" s="42"/>
      <c r="G161" s="42">
        <v>1</v>
      </c>
      <c r="H161" s="42"/>
      <c r="I161" s="42"/>
      <c r="J161" s="42"/>
      <c r="K161" s="42"/>
    </row>
    <row r="162" spans="1:11" ht="15" customHeight="1" x14ac:dyDescent="0.25">
      <c r="A162" s="38" t="s">
        <v>788</v>
      </c>
      <c r="B162" s="38" t="s">
        <v>789</v>
      </c>
      <c r="C162" s="39">
        <f>'Planilha de cotação'!J311</f>
        <v>43814.213300000003</v>
      </c>
      <c r="D162" s="39" t="s">
        <v>2438</v>
      </c>
      <c r="E162" s="39" t="s">
        <v>2438</v>
      </c>
      <c r="F162" s="39" t="s">
        <v>2438</v>
      </c>
      <c r="G162" s="39">
        <f>C162*G161</f>
        <v>43814.213300000003</v>
      </c>
      <c r="H162" s="39" t="s">
        <v>2438</v>
      </c>
      <c r="I162" s="39" t="s">
        <v>2438</v>
      </c>
      <c r="J162" s="39" t="s">
        <v>2438</v>
      </c>
      <c r="K162" s="39" t="s">
        <v>2438</v>
      </c>
    </row>
    <row r="163" spans="1:11" ht="15" customHeight="1" x14ac:dyDescent="0.25">
      <c r="A163" s="40"/>
      <c r="B163" s="40"/>
      <c r="C163" s="42">
        <v>1</v>
      </c>
      <c r="D163" s="42"/>
      <c r="E163" s="42"/>
      <c r="F163" s="42"/>
      <c r="G163" s="42"/>
      <c r="H163" s="42">
        <v>1</v>
      </c>
      <c r="I163" s="42"/>
      <c r="J163" s="42"/>
      <c r="K163" s="42"/>
    </row>
    <row r="164" spans="1:11" ht="15" customHeight="1" x14ac:dyDescent="0.25">
      <c r="A164" s="38" t="s">
        <v>827</v>
      </c>
      <c r="B164" s="38" t="s">
        <v>828</v>
      </c>
      <c r="C164" s="39">
        <f>'Planilha de cotação'!J333</f>
        <v>23120.513399999993</v>
      </c>
      <c r="D164" s="39" t="s">
        <v>2438</v>
      </c>
      <c r="E164" s="39" t="s">
        <v>2438</v>
      </c>
      <c r="F164" s="39" t="s">
        <v>2438</v>
      </c>
      <c r="G164" s="39" t="s">
        <v>2438</v>
      </c>
      <c r="H164" s="39">
        <f>C164*H163</f>
        <v>23120.513399999993</v>
      </c>
      <c r="I164" s="39" t="s">
        <v>2438</v>
      </c>
      <c r="J164" s="39" t="s">
        <v>2438</v>
      </c>
      <c r="K164" s="39" t="s">
        <v>2438</v>
      </c>
    </row>
    <row r="165" spans="1:11" ht="15" customHeight="1" x14ac:dyDescent="0.25">
      <c r="A165" s="40"/>
      <c r="B165" s="40"/>
      <c r="C165" s="42">
        <v>1</v>
      </c>
      <c r="D165" s="42"/>
      <c r="E165" s="42"/>
      <c r="F165" s="42"/>
      <c r="G165" s="42"/>
      <c r="H165" s="42"/>
      <c r="I165" s="42"/>
      <c r="J165" s="42">
        <v>1</v>
      </c>
      <c r="K165" s="42"/>
    </row>
    <row r="166" spans="1:11" ht="15" customHeight="1" x14ac:dyDescent="0.25">
      <c r="A166" s="38" t="s">
        <v>889</v>
      </c>
      <c r="B166" s="38" t="s">
        <v>598</v>
      </c>
      <c r="C166" s="39">
        <f>'Planilha de cotação'!J365</f>
        <v>4653.9763000000003</v>
      </c>
      <c r="D166" s="39" t="s">
        <v>2438</v>
      </c>
      <c r="E166" s="39" t="s">
        <v>2438</v>
      </c>
      <c r="F166" s="39" t="s">
        <v>2438</v>
      </c>
      <c r="G166" s="39" t="s">
        <v>2438</v>
      </c>
      <c r="H166" s="39" t="s">
        <v>2438</v>
      </c>
      <c r="I166" s="39" t="s">
        <v>2438</v>
      </c>
      <c r="J166" s="39">
        <f>C166*J165</f>
        <v>4653.9763000000003</v>
      </c>
      <c r="K166" s="39" t="s">
        <v>2438</v>
      </c>
    </row>
    <row r="167" spans="1:11" ht="15" customHeight="1" x14ac:dyDescent="0.25">
      <c r="A167" s="40"/>
      <c r="B167" s="40"/>
      <c r="C167" s="42">
        <v>1</v>
      </c>
      <c r="D167" s="42"/>
      <c r="E167" s="42"/>
      <c r="F167" s="42"/>
      <c r="G167" s="42"/>
      <c r="H167" s="42">
        <v>1</v>
      </c>
      <c r="I167" s="42"/>
      <c r="J167" s="42"/>
      <c r="K167" s="42"/>
    </row>
    <row r="168" spans="1:11" ht="15" customHeight="1" x14ac:dyDescent="0.25">
      <c r="A168" s="38" t="s">
        <v>901</v>
      </c>
      <c r="B168" s="38" t="s">
        <v>13</v>
      </c>
      <c r="C168" s="39">
        <f>'Planilha de cotação'!J371</f>
        <v>6749.8983000000007</v>
      </c>
      <c r="D168" s="39" t="s">
        <v>2438</v>
      </c>
      <c r="E168" s="39" t="s">
        <v>2438</v>
      </c>
      <c r="F168" s="39" t="s">
        <v>2438</v>
      </c>
      <c r="G168" s="39" t="s">
        <v>2438</v>
      </c>
      <c r="H168" s="39">
        <f>C168*H167</f>
        <v>6749.8983000000007</v>
      </c>
      <c r="I168" s="39" t="s">
        <v>2438</v>
      </c>
      <c r="J168" s="39" t="s">
        <v>2438</v>
      </c>
      <c r="K168" s="39" t="s">
        <v>2438</v>
      </c>
    </row>
    <row r="169" spans="1:11" ht="15" customHeight="1" x14ac:dyDescent="0.25">
      <c r="A169" s="40"/>
      <c r="B169" s="40"/>
      <c r="C169" s="42">
        <v>1</v>
      </c>
      <c r="D169" s="42"/>
      <c r="E169" s="42"/>
      <c r="F169" s="42"/>
      <c r="G169" s="42"/>
      <c r="H169" s="42"/>
      <c r="I169" s="42">
        <v>1</v>
      </c>
      <c r="J169" s="42"/>
      <c r="K169" s="42"/>
    </row>
    <row r="170" spans="1:11" ht="15" customHeight="1" x14ac:dyDescent="0.25">
      <c r="A170" s="38" t="s">
        <v>919</v>
      </c>
      <c r="B170" s="38" t="s">
        <v>920</v>
      </c>
      <c r="C170" s="39">
        <f>'Planilha de cotação'!J380</f>
        <v>6450.3950000000004</v>
      </c>
      <c r="D170" s="39" t="s">
        <v>2438</v>
      </c>
      <c r="E170" s="39" t="s">
        <v>2438</v>
      </c>
      <c r="F170" s="39" t="s">
        <v>2438</v>
      </c>
      <c r="G170" s="39" t="s">
        <v>2438</v>
      </c>
      <c r="H170" s="39" t="s">
        <v>2438</v>
      </c>
      <c r="I170" s="39">
        <f>C170*I169</f>
        <v>6450.3950000000004</v>
      </c>
      <c r="J170" s="39" t="s">
        <v>2438</v>
      </c>
      <c r="K170" s="39" t="s">
        <v>2438</v>
      </c>
    </row>
    <row r="171" spans="1:11" ht="15" customHeight="1" x14ac:dyDescent="0.25">
      <c r="A171" s="52"/>
      <c r="B171" s="52"/>
      <c r="C171" s="55"/>
      <c r="D171" s="55"/>
      <c r="E171" s="55"/>
      <c r="F171" s="55"/>
      <c r="G171" s="55"/>
      <c r="H171" s="55"/>
      <c r="I171" s="55"/>
      <c r="J171" s="55"/>
      <c r="K171" s="55"/>
    </row>
    <row r="172" spans="1:11" ht="15" customHeight="1" x14ac:dyDescent="0.25">
      <c r="A172" s="53" t="s">
        <v>927</v>
      </c>
      <c r="B172" s="53" t="s">
        <v>928</v>
      </c>
      <c r="C172" s="54">
        <f>'Planilha de cotação'!J384</f>
        <v>13246.231000000002</v>
      </c>
      <c r="D172" s="54" t="s">
        <v>2438</v>
      </c>
      <c r="E172" s="54" t="s">
        <v>2438</v>
      </c>
      <c r="F172" s="54" t="s">
        <v>2438</v>
      </c>
      <c r="G172" s="54" t="s">
        <v>2438</v>
      </c>
      <c r="H172" s="54" t="s">
        <v>2438</v>
      </c>
      <c r="I172" s="54" t="s">
        <v>2438</v>
      </c>
      <c r="J172" s="54" t="s">
        <v>2438</v>
      </c>
      <c r="K172" s="54" t="s">
        <v>2438</v>
      </c>
    </row>
    <row r="173" spans="1:11" ht="15" customHeight="1" x14ac:dyDescent="0.25">
      <c r="A173" s="40"/>
      <c r="B173" s="40"/>
      <c r="C173" s="42">
        <v>1</v>
      </c>
      <c r="D173" s="42"/>
      <c r="E173" s="42"/>
      <c r="F173" s="42"/>
      <c r="G173" s="42"/>
      <c r="H173" s="42">
        <v>1</v>
      </c>
      <c r="I173" s="42"/>
      <c r="J173" s="42"/>
      <c r="K173" s="42"/>
    </row>
    <row r="174" spans="1:11" ht="15" customHeight="1" x14ac:dyDescent="0.25">
      <c r="A174" s="38" t="s">
        <v>929</v>
      </c>
      <c r="B174" s="38" t="s">
        <v>789</v>
      </c>
      <c r="C174" s="39">
        <f>'Planilha de cotação'!J385</f>
        <v>3872.3274000000001</v>
      </c>
      <c r="D174" s="39" t="s">
        <v>2438</v>
      </c>
      <c r="E174" s="39" t="s">
        <v>2438</v>
      </c>
      <c r="F174" s="39" t="s">
        <v>2438</v>
      </c>
      <c r="G174" s="39" t="s">
        <v>2438</v>
      </c>
      <c r="H174" s="39">
        <f>C174*H173</f>
        <v>3872.3274000000001</v>
      </c>
      <c r="I174" s="39" t="s">
        <v>2438</v>
      </c>
      <c r="J174" s="39" t="s">
        <v>2438</v>
      </c>
      <c r="K174" s="39" t="s">
        <v>2438</v>
      </c>
    </row>
    <row r="175" spans="1:11" ht="15" customHeight="1" x14ac:dyDescent="0.25">
      <c r="A175" s="40"/>
      <c r="B175" s="40"/>
      <c r="C175" s="42">
        <v>1</v>
      </c>
      <c r="D175" s="42"/>
      <c r="E175" s="42"/>
      <c r="F175" s="42"/>
      <c r="G175" s="42"/>
      <c r="H175" s="42"/>
      <c r="I175" s="42">
        <v>1</v>
      </c>
      <c r="J175" s="42"/>
      <c r="K175" s="42"/>
    </row>
    <row r="176" spans="1:11" ht="15" customHeight="1" x14ac:dyDescent="0.25">
      <c r="A176" s="38" t="s">
        <v>940</v>
      </c>
      <c r="B176" s="38" t="s">
        <v>941</v>
      </c>
      <c r="C176" s="39">
        <f>'Planilha de cotação'!J395</f>
        <v>3945.7978999999996</v>
      </c>
      <c r="D176" s="39" t="s">
        <v>2438</v>
      </c>
      <c r="E176" s="39" t="s">
        <v>2438</v>
      </c>
      <c r="F176" s="39" t="s">
        <v>2438</v>
      </c>
      <c r="G176" s="39" t="s">
        <v>2438</v>
      </c>
      <c r="H176" s="39" t="s">
        <v>2438</v>
      </c>
      <c r="I176" s="39">
        <f>C176*I175</f>
        <v>3945.7978999999996</v>
      </c>
      <c r="J176" s="39" t="s">
        <v>2438</v>
      </c>
      <c r="K176" s="39" t="s">
        <v>2438</v>
      </c>
    </row>
    <row r="177" spans="1:11" ht="15" customHeight="1" x14ac:dyDescent="0.25">
      <c r="A177" s="40"/>
      <c r="B177" s="40"/>
      <c r="C177" s="42">
        <v>1</v>
      </c>
      <c r="D177" s="42"/>
      <c r="E177" s="42"/>
      <c r="F177" s="42"/>
      <c r="G177" s="42"/>
      <c r="H177" s="42"/>
      <c r="I177" s="42"/>
      <c r="J177" s="42">
        <v>1</v>
      </c>
      <c r="K177" s="42"/>
    </row>
    <row r="178" spans="1:11" ht="15" customHeight="1" x14ac:dyDescent="0.25">
      <c r="A178" s="38" t="s">
        <v>957</v>
      </c>
      <c r="B178" s="38" t="s">
        <v>598</v>
      </c>
      <c r="C178" s="39">
        <f>'Planilha de cotação'!J409</f>
        <v>4965.8725000000004</v>
      </c>
      <c r="D178" s="39" t="s">
        <v>2438</v>
      </c>
      <c r="E178" s="39" t="s">
        <v>2438</v>
      </c>
      <c r="F178" s="39" t="s">
        <v>2438</v>
      </c>
      <c r="G178" s="39" t="s">
        <v>2438</v>
      </c>
      <c r="H178" s="39" t="s">
        <v>2438</v>
      </c>
      <c r="I178" s="39" t="s">
        <v>2438</v>
      </c>
      <c r="J178" s="39">
        <f>C178*J177</f>
        <v>4965.8725000000004</v>
      </c>
      <c r="K178" s="39" t="s">
        <v>2438</v>
      </c>
    </row>
    <row r="179" spans="1:11" ht="15" customHeight="1" x14ac:dyDescent="0.25">
      <c r="A179" s="40"/>
      <c r="B179" s="40"/>
      <c r="C179" s="42">
        <v>1</v>
      </c>
      <c r="D179" s="42"/>
      <c r="E179" s="42"/>
      <c r="F179" s="42"/>
      <c r="G179" s="42"/>
      <c r="H179" s="42"/>
      <c r="I179" s="42">
        <v>1</v>
      </c>
      <c r="J179" s="42"/>
      <c r="K179" s="42"/>
    </row>
    <row r="180" spans="1:11" ht="15" customHeight="1" x14ac:dyDescent="0.25">
      <c r="A180" s="38" t="s">
        <v>961</v>
      </c>
      <c r="B180" s="38" t="s">
        <v>13</v>
      </c>
      <c r="C180" s="39">
        <f>'Planilha de cotação'!J411</f>
        <v>462.23320000000001</v>
      </c>
      <c r="D180" s="39" t="s">
        <v>2438</v>
      </c>
      <c r="E180" s="39" t="s">
        <v>2438</v>
      </c>
      <c r="F180" s="39" t="s">
        <v>2438</v>
      </c>
      <c r="G180" s="39" t="s">
        <v>2438</v>
      </c>
      <c r="H180" s="39" t="s">
        <v>2438</v>
      </c>
      <c r="I180" s="39">
        <f>C180*I179</f>
        <v>462.23320000000001</v>
      </c>
      <c r="J180" s="39" t="s">
        <v>2438</v>
      </c>
      <c r="K180" s="39" t="s">
        <v>2438</v>
      </c>
    </row>
    <row r="181" spans="1:11" ht="15" customHeight="1" x14ac:dyDescent="0.25">
      <c r="A181" s="52"/>
      <c r="B181" s="52"/>
      <c r="C181" s="55"/>
      <c r="D181" s="55"/>
      <c r="E181" s="55"/>
      <c r="F181" s="55"/>
      <c r="G181" s="55"/>
      <c r="H181" s="55"/>
      <c r="I181" s="55"/>
      <c r="J181" s="55"/>
      <c r="K181" s="55"/>
    </row>
    <row r="182" spans="1:11" ht="15" customHeight="1" x14ac:dyDescent="0.25">
      <c r="A182" s="53" t="s">
        <v>966</v>
      </c>
      <c r="B182" s="53" t="s">
        <v>967</v>
      </c>
      <c r="C182" s="54">
        <f>'Planilha de cotação'!J416</f>
        <v>169088.36190000002</v>
      </c>
      <c r="D182" s="54" t="s">
        <v>2438</v>
      </c>
      <c r="E182" s="54" t="s">
        <v>2438</v>
      </c>
      <c r="F182" s="54" t="s">
        <v>2438</v>
      </c>
      <c r="G182" s="54" t="s">
        <v>2438</v>
      </c>
      <c r="H182" s="54" t="s">
        <v>2438</v>
      </c>
      <c r="I182" s="54" t="s">
        <v>2438</v>
      </c>
      <c r="J182" s="54" t="s">
        <v>2438</v>
      </c>
      <c r="K182" s="54" t="s">
        <v>2438</v>
      </c>
    </row>
    <row r="183" spans="1:11" ht="15" customHeight="1" x14ac:dyDescent="0.25">
      <c r="A183" s="40"/>
      <c r="B183" s="40"/>
      <c r="C183" s="42">
        <v>1</v>
      </c>
      <c r="D183" s="42">
        <v>0.5</v>
      </c>
      <c r="E183" s="42">
        <v>0.5</v>
      </c>
      <c r="F183" s="42"/>
      <c r="G183" s="42"/>
      <c r="H183" s="42"/>
      <c r="I183" s="42"/>
      <c r="J183" s="42"/>
      <c r="K183" s="42"/>
    </row>
    <row r="184" spans="1:11" ht="15" customHeight="1" x14ac:dyDescent="0.25">
      <c r="A184" s="38" t="s">
        <v>968</v>
      </c>
      <c r="B184" s="38" t="s">
        <v>969</v>
      </c>
      <c r="C184" s="39">
        <f>'Planilha de cotação'!J417</f>
        <v>88245.1</v>
      </c>
      <c r="D184" s="39">
        <f>C184*D183</f>
        <v>44122.55</v>
      </c>
      <c r="E184" s="39">
        <f>C184*E183</f>
        <v>44122.55</v>
      </c>
      <c r="F184" s="39" t="s">
        <v>2438</v>
      </c>
      <c r="G184" s="39" t="s">
        <v>2438</v>
      </c>
      <c r="H184" s="39" t="s">
        <v>2438</v>
      </c>
      <c r="I184" s="39" t="s">
        <v>2438</v>
      </c>
      <c r="J184" s="39" t="s">
        <v>2438</v>
      </c>
      <c r="K184" s="39" t="s">
        <v>2438</v>
      </c>
    </row>
    <row r="185" spans="1:11" ht="15" customHeight="1" x14ac:dyDescent="0.25">
      <c r="A185" s="40"/>
      <c r="B185" s="40"/>
      <c r="C185" s="42">
        <v>1</v>
      </c>
      <c r="D185" s="42"/>
      <c r="E185" s="42"/>
      <c r="F185" s="42"/>
      <c r="G185" s="42"/>
      <c r="H185" s="42"/>
      <c r="I185" s="42">
        <v>1</v>
      </c>
      <c r="J185" s="42"/>
      <c r="K185" s="42"/>
    </row>
    <row r="186" spans="1:11" ht="15" customHeight="1" x14ac:dyDescent="0.25">
      <c r="A186" s="38" t="s">
        <v>995</v>
      </c>
      <c r="B186" s="38" t="s">
        <v>524</v>
      </c>
      <c r="C186" s="39">
        <f>'Planilha de cotação'!J429</f>
        <v>37934.118200000004</v>
      </c>
      <c r="D186" s="39" t="s">
        <v>2438</v>
      </c>
      <c r="E186" s="39" t="s">
        <v>2438</v>
      </c>
      <c r="F186" s="39" t="s">
        <v>2438</v>
      </c>
      <c r="G186" s="39" t="s">
        <v>2438</v>
      </c>
      <c r="H186" s="39" t="s">
        <v>2438</v>
      </c>
      <c r="I186" s="39">
        <f>C186*I185</f>
        <v>37934.118200000004</v>
      </c>
      <c r="J186" s="39" t="s">
        <v>2438</v>
      </c>
      <c r="K186" s="39" t="s">
        <v>2438</v>
      </c>
    </row>
    <row r="187" spans="1:11" ht="15" customHeight="1" x14ac:dyDescent="0.25">
      <c r="A187" s="40"/>
      <c r="B187" s="40"/>
      <c r="C187" s="42">
        <v>1</v>
      </c>
      <c r="D187" s="42"/>
      <c r="E187" s="42"/>
      <c r="F187" s="42"/>
      <c r="G187" s="42"/>
      <c r="H187" s="42"/>
      <c r="I187" s="42">
        <v>1</v>
      </c>
      <c r="J187" s="42"/>
      <c r="K187" s="42"/>
    </row>
    <row r="188" spans="1:11" ht="15" customHeight="1" x14ac:dyDescent="0.25">
      <c r="A188" s="38" t="s">
        <v>1021</v>
      </c>
      <c r="B188" s="38" t="s">
        <v>1022</v>
      </c>
      <c r="C188" s="39">
        <f>'Planilha de cotação'!J439</f>
        <v>31518.191800000001</v>
      </c>
      <c r="D188" s="39" t="s">
        <v>2438</v>
      </c>
      <c r="E188" s="39" t="s">
        <v>2438</v>
      </c>
      <c r="F188" s="39" t="s">
        <v>2438</v>
      </c>
      <c r="G188" s="39" t="s">
        <v>2438</v>
      </c>
      <c r="H188" s="39" t="s">
        <v>2438</v>
      </c>
      <c r="I188" s="39">
        <f>C188*I187</f>
        <v>31518.191800000001</v>
      </c>
      <c r="J188" s="39" t="s">
        <v>2438</v>
      </c>
      <c r="K188" s="39" t="s">
        <v>2438</v>
      </c>
    </row>
    <row r="189" spans="1:11" ht="15" customHeight="1" x14ac:dyDescent="0.25">
      <c r="A189" s="40"/>
      <c r="B189" s="40"/>
      <c r="C189" s="42">
        <v>1</v>
      </c>
      <c r="D189" s="42"/>
      <c r="E189" s="42"/>
      <c r="F189" s="42"/>
      <c r="G189" s="42"/>
      <c r="H189" s="42"/>
      <c r="I189" s="42"/>
      <c r="J189" s="42"/>
      <c r="K189" s="42">
        <v>1</v>
      </c>
    </row>
    <row r="190" spans="1:11" ht="15" customHeight="1" x14ac:dyDescent="0.25">
      <c r="A190" s="38" t="s">
        <v>1052</v>
      </c>
      <c r="B190" s="38" t="s">
        <v>87</v>
      </c>
      <c r="C190" s="39">
        <f>'Planilha de cotação'!J457</f>
        <v>11390.9519</v>
      </c>
      <c r="D190" s="39" t="s">
        <v>2438</v>
      </c>
      <c r="E190" s="39" t="s">
        <v>2438</v>
      </c>
      <c r="F190" s="39" t="s">
        <v>2438</v>
      </c>
      <c r="G190" s="39" t="s">
        <v>2438</v>
      </c>
      <c r="H190" s="39" t="s">
        <v>2438</v>
      </c>
      <c r="I190" s="39" t="s">
        <v>2438</v>
      </c>
      <c r="J190" s="39" t="s">
        <v>2438</v>
      </c>
      <c r="K190" s="39">
        <f>C190*K189</f>
        <v>11390.9519</v>
      </c>
    </row>
    <row r="191" spans="1:11" ht="15" customHeight="1" x14ac:dyDescent="0.25">
      <c r="A191" s="52"/>
      <c r="B191" s="52"/>
      <c r="C191" s="55">
        <v>1</v>
      </c>
      <c r="D191" s="55"/>
      <c r="E191" s="55"/>
      <c r="F191" s="55">
        <v>0.5</v>
      </c>
      <c r="G191" s="55">
        <v>0.5</v>
      </c>
      <c r="H191" s="55"/>
      <c r="I191" s="55"/>
      <c r="J191" s="55"/>
      <c r="K191" s="55"/>
    </row>
    <row r="192" spans="1:11" ht="15" customHeight="1" x14ac:dyDescent="0.25">
      <c r="A192" s="53" t="s">
        <v>1068</v>
      </c>
      <c r="B192" s="53" t="s">
        <v>1069</v>
      </c>
      <c r="C192" s="54">
        <f>'Planilha de cotação'!J463</f>
        <v>54772.707999999984</v>
      </c>
      <c r="D192" s="54" t="s">
        <v>2438</v>
      </c>
      <c r="E192" s="54" t="s">
        <v>2438</v>
      </c>
      <c r="F192" s="54">
        <f>C192*F191</f>
        <v>27386.353999999992</v>
      </c>
      <c r="G192" s="54">
        <f>C192*G191</f>
        <v>27386.353999999992</v>
      </c>
      <c r="H192" s="54" t="s">
        <v>2438</v>
      </c>
      <c r="I192" s="54" t="s">
        <v>2438</v>
      </c>
      <c r="J192" s="54" t="s">
        <v>2438</v>
      </c>
      <c r="K192" s="54" t="s">
        <v>2438</v>
      </c>
    </row>
    <row r="193" spans="1:11" s="61" customFormat="1" ht="30" customHeight="1" x14ac:dyDescent="0.25">
      <c r="A193" s="59" t="s">
        <v>1121</v>
      </c>
      <c r="B193" s="59" t="s">
        <v>78</v>
      </c>
      <c r="C193" s="60"/>
      <c r="D193" s="60" t="s">
        <v>2438</v>
      </c>
      <c r="E193" s="60" t="s">
        <v>2438</v>
      </c>
      <c r="F193" s="60" t="s">
        <v>2438</v>
      </c>
      <c r="G193" s="60" t="s">
        <v>2438</v>
      </c>
      <c r="H193" s="60" t="s">
        <v>2438</v>
      </c>
      <c r="I193" s="60" t="s">
        <v>2438</v>
      </c>
      <c r="J193" s="60" t="s">
        <v>2438</v>
      </c>
      <c r="K193" s="60" t="s">
        <v>2438</v>
      </c>
    </row>
    <row r="194" spans="1:11" ht="15" customHeight="1" x14ac:dyDescent="0.25">
      <c r="A194" s="52"/>
      <c r="B194" s="52"/>
      <c r="C194" s="55"/>
      <c r="D194" s="55"/>
      <c r="E194" s="55"/>
      <c r="F194" s="55"/>
      <c r="G194" s="55"/>
      <c r="H194" s="55"/>
      <c r="I194" s="55"/>
      <c r="J194" s="55"/>
      <c r="K194" s="55"/>
    </row>
    <row r="195" spans="1:11" ht="15" customHeight="1" x14ac:dyDescent="0.25">
      <c r="A195" s="53" t="s">
        <v>1122</v>
      </c>
      <c r="B195" s="53" t="s">
        <v>1123</v>
      </c>
      <c r="C195" s="54"/>
      <c r="D195" s="54" t="s">
        <v>2438</v>
      </c>
      <c r="E195" s="54" t="s">
        <v>2438</v>
      </c>
      <c r="F195" s="54" t="s">
        <v>2438</v>
      </c>
      <c r="G195" s="54" t="s">
        <v>2438</v>
      </c>
      <c r="H195" s="54" t="s">
        <v>2438</v>
      </c>
      <c r="I195" s="54" t="s">
        <v>2438</v>
      </c>
      <c r="J195" s="54" t="s">
        <v>2438</v>
      </c>
      <c r="K195" s="54" t="s">
        <v>2438</v>
      </c>
    </row>
    <row r="196" spans="1:11" ht="15" customHeight="1" x14ac:dyDescent="0.25">
      <c r="A196" s="40"/>
      <c r="B196" s="40"/>
      <c r="C196" s="42">
        <v>1</v>
      </c>
      <c r="D196" s="42"/>
      <c r="E196" s="42"/>
      <c r="F196" s="42">
        <v>0.4</v>
      </c>
      <c r="G196" s="42">
        <v>0.6</v>
      </c>
      <c r="H196" s="42"/>
      <c r="I196" s="42"/>
      <c r="J196" s="42"/>
      <c r="K196" s="42"/>
    </row>
    <row r="197" spans="1:11" ht="15" customHeight="1" x14ac:dyDescent="0.25">
      <c r="A197" s="38" t="s">
        <v>1124</v>
      </c>
      <c r="B197" s="38" t="s">
        <v>1125</v>
      </c>
      <c r="C197" s="39">
        <f>'Planilha de cotação'!J494</f>
        <v>66952.608000000007</v>
      </c>
      <c r="D197" s="39" t="s">
        <v>2438</v>
      </c>
      <c r="E197" s="39" t="s">
        <v>2438</v>
      </c>
      <c r="F197" s="39">
        <f>C197*F196</f>
        <v>26781.043200000004</v>
      </c>
      <c r="G197" s="39">
        <f>C197*G196</f>
        <v>40171.5648</v>
      </c>
      <c r="H197" s="39" t="s">
        <v>2438</v>
      </c>
      <c r="I197" s="39" t="s">
        <v>2438</v>
      </c>
      <c r="J197" s="39" t="s">
        <v>2438</v>
      </c>
      <c r="K197" s="39" t="s">
        <v>2438</v>
      </c>
    </row>
    <row r="198" spans="1:11" ht="15" customHeight="1" x14ac:dyDescent="0.25">
      <c r="A198" s="40"/>
      <c r="B198" s="40"/>
      <c r="C198" s="42">
        <v>1</v>
      </c>
      <c r="D198" s="42"/>
      <c r="E198" s="42"/>
      <c r="F198" s="42"/>
      <c r="G198" s="42"/>
      <c r="H198" s="42">
        <v>0.5</v>
      </c>
      <c r="I198" s="42">
        <v>0.5</v>
      </c>
      <c r="J198" s="42"/>
      <c r="K198" s="42"/>
    </row>
    <row r="199" spans="1:11" ht="15" customHeight="1" x14ac:dyDescent="0.25">
      <c r="A199" s="38" t="s">
        <v>1246</v>
      </c>
      <c r="B199" s="38" t="s">
        <v>1247</v>
      </c>
      <c r="C199" s="39">
        <f>'Planilha de cotação'!J539</f>
        <v>58395.77</v>
      </c>
      <c r="D199" s="39" t="s">
        <v>2438</v>
      </c>
      <c r="E199" s="39" t="s">
        <v>2438</v>
      </c>
      <c r="F199" s="39" t="s">
        <v>2438</v>
      </c>
      <c r="G199" s="39" t="s">
        <v>2438</v>
      </c>
      <c r="H199" s="39">
        <f>C199*H198</f>
        <v>29197.884999999998</v>
      </c>
      <c r="I199" s="39">
        <f>C199*I198</f>
        <v>29197.884999999998</v>
      </c>
      <c r="J199" s="39" t="s">
        <v>2438</v>
      </c>
      <c r="K199" s="39" t="s">
        <v>2438</v>
      </c>
    </row>
    <row r="200" spans="1:11" ht="15" customHeight="1" x14ac:dyDescent="0.25">
      <c r="A200" s="40"/>
      <c r="B200" s="40"/>
      <c r="C200" s="42">
        <v>1</v>
      </c>
      <c r="D200" s="42"/>
      <c r="E200" s="42"/>
      <c r="F200" s="42"/>
      <c r="G200" s="42"/>
      <c r="H200" s="42"/>
      <c r="I200" s="42">
        <v>1</v>
      </c>
      <c r="J200" s="42"/>
      <c r="K200" s="42"/>
    </row>
    <row r="201" spans="1:11" ht="15" customHeight="1" x14ac:dyDescent="0.25">
      <c r="A201" s="38" t="s">
        <v>1276</v>
      </c>
      <c r="B201" s="38" t="s">
        <v>1277</v>
      </c>
      <c r="C201" s="39">
        <f>'Planilha de cotação'!J550</f>
        <v>17170.839999999997</v>
      </c>
      <c r="D201" s="39" t="s">
        <v>2438</v>
      </c>
      <c r="E201" s="39" t="s">
        <v>2438</v>
      </c>
      <c r="F201" s="39" t="s">
        <v>2438</v>
      </c>
      <c r="G201" s="39" t="s">
        <v>2438</v>
      </c>
      <c r="H201" s="39" t="s">
        <v>2438</v>
      </c>
      <c r="I201" s="39">
        <f>C201*I200</f>
        <v>17170.839999999997</v>
      </c>
      <c r="J201" s="39" t="s">
        <v>2438</v>
      </c>
      <c r="K201" s="39" t="s">
        <v>2438</v>
      </c>
    </row>
    <row r="202" spans="1:11" ht="15" customHeight="1" x14ac:dyDescent="0.25">
      <c r="A202" s="40"/>
      <c r="B202" s="40"/>
      <c r="C202" s="42">
        <v>1</v>
      </c>
      <c r="D202" s="42"/>
      <c r="E202" s="42"/>
      <c r="F202" s="42"/>
      <c r="G202" s="42"/>
      <c r="H202" s="42"/>
      <c r="I202" s="42"/>
      <c r="J202" s="42">
        <v>0.5</v>
      </c>
      <c r="K202" s="42">
        <v>0.5</v>
      </c>
    </row>
    <row r="203" spans="1:11" ht="15" customHeight="1" x14ac:dyDescent="0.25">
      <c r="A203" s="38" t="s">
        <v>1313</v>
      </c>
      <c r="B203" s="38" t="s">
        <v>1314</v>
      </c>
      <c r="C203" s="39">
        <f>'Planilha de cotação'!J563</f>
        <v>100985.47999999998</v>
      </c>
      <c r="D203" s="39" t="s">
        <v>2438</v>
      </c>
      <c r="E203" s="39" t="s">
        <v>2438</v>
      </c>
      <c r="F203" s="39" t="s">
        <v>2438</v>
      </c>
      <c r="G203" s="39" t="s">
        <v>2438</v>
      </c>
      <c r="H203" s="39" t="s">
        <v>2438</v>
      </c>
      <c r="I203" s="39" t="s">
        <v>2438</v>
      </c>
      <c r="J203" s="39">
        <f>C203*J202</f>
        <v>50492.739999999991</v>
      </c>
      <c r="K203" s="39">
        <f>C203*K202</f>
        <v>50492.739999999991</v>
      </c>
    </row>
    <row r="204" spans="1:11" ht="15" customHeight="1" x14ac:dyDescent="0.25">
      <c r="A204" s="40"/>
      <c r="B204" s="40"/>
      <c r="C204" s="42">
        <v>1</v>
      </c>
      <c r="D204" s="42"/>
      <c r="E204" s="42"/>
      <c r="F204" s="42"/>
      <c r="G204" s="42"/>
      <c r="H204" s="42"/>
      <c r="I204" s="42">
        <v>1</v>
      </c>
      <c r="J204" s="42"/>
      <c r="K204" s="42"/>
    </row>
    <row r="205" spans="1:11" ht="15" customHeight="1" x14ac:dyDescent="0.25">
      <c r="A205" s="38" t="s">
        <v>1386</v>
      </c>
      <c r="B205" s="38" t="s">
        <v>1387</v>
      </c>
      <c r="C205" s="39">
        <f>'Planilha de cotação'!J589</f>
        <v>32905.953999999998</v>
      </c>
      <c r="D205" s="39" t="s">
        <v>2438</v>
      </c>
      <c r="E205" s="39" t="s">
        <v>2438</v>
      </c>
      <c r="F205" s="39" t="s">
        <v>2438</v>
      </c>
      <c r="G205" s="39" t="s">
        <v>2438</v>
      </c>
      <c r="H205" s="39" t="s">
        <v>2438</v>
      </c>
      <c r="I205" s="39">
        <f>C205*I204</f>
        <v>32905.953999999998</v>
      </c>
      <c r="J205" s="39" t="s">
        <v>2438</v>
      </c>
      <c r="K205" s="39" t="s">
        <v>2438</v>
      </c>
    </row>
    <row r="206" spans="1:11" ht="15" customHeight="1" x14ac:dyDescent="0.25">
      <c r="A206" s="40"/>
      <c r="B206" s="40"/>
      <c r="C206" s="42">
        <v>1</v>
      </c>
      <c r="D206" s="42"/>
      <c r="E206" s="42"/>
      <c r="F206" s="42"/>
      <c r="G206" s="42"/>
      <c r="H206" s="42"/>
      <c r="I206" s="42"/>
      <c r="J206" s="42"/>
      <c r="K206" s="42">
        <v>1</v>
      </c>
    </row>
    <row r="207" spans="1:11" ht="15" customHeight="1" x14ac:dyDescent="0.25">
      <c r="A207" s="38" t="s">
        <v>1490</v>
      </c>
      <c r="B207" s="38" t="s">
        <v>1491</v>
      </c>
      <c r="C207" s="39">
        <f>'Planilha de cotação'!J627</f>
        <v>57132.3</v>
      </c>
      <c r="D207" s="39" t="s">
        <v>2438</v>
      </c>
      <c r="E207" s="39" t="s">
        <v>2438</v>
      </c>
      <c r="F207" s="39" t="s">
        <v>2438</v>
      </c>
      <c r="G207" s="39" t="s">
        <v>2438</v>
      </c>
      <c r="H207" s="39" t="s">
        <v>2438</v>
      </c>
      <c r="I207" s="39" t="s">
        <v>2438</v>
      </c>
      <c r="J207" s="39" t="s">
        <v>2438</v>
      </c>
      <c r="K207" s="39">
        <f>C207*K206</f>
        <v>57132.3</v>
      </c>
    </row>
    <row r="208" spans="1:11" ht="15" customHeight="1" x14ac:dyDescent="0.25">
      <c r="A208" s="52"/>
      <c r="B208" s="52"/>
      <c r="C208" s="55"/>
      <c r="D208" s="55"/>
      <c r="E208" s="55"/>
      <c r="F208" s="55"/>
      <c r="G208" s="55"/>
      <c r="H208" s="55"/>
      <c r="I208" s="55"/>
      <c r="J208" s="55"/>
      <c r="K208" s="55"/>
    </row>
    <row r="209" spans="1:11" ht="15" customHeight="1" x14ac:dyDescent="0.25">
      <c r="A209" s="53" t="s">
        <v>1495</v>
      </c>
      <c r="B209" s="53" t="s">
        <v>1496</v>
      </c>
      <c r="C209" s="54"/>
      <c r="D209" s="54" t="s">
        <v>2438</v>
      </c>
      <c r="E209" s="54" t="s">
        <v>2438</v>
      </c>
      <c r="F209" s="54" t="s">
        <v>2438</v>
      </c>
      <c r="G209" s="54" t="s">
        <v>2438</v>
      </c>
      <c r="H209" s="54" t="s">
        <v>2438</v>
      </c>
      <c r="I209" s="54" t="s">
        <v>2438</v>
      </c>
      <c r="J209" s="54" t="s">
        <v>2438</v>
      </c>
      <c r="K209" s="54" t="s">
        <v>2438</v>
      </c>
    </row>
    <row r="210" spans="1:11" ht="15" customHeight="1" x14ac:dyDescent="0.25">
      <c r="A210" s="40"/>
      <c r="B210" s="40"/>
      <c r="C210" s="42">
        <v>1</v>
      </c>
      <c r="D210" s="42"/>
      <c r="E210" s="42"/>
      <c r="F210" s="42"/>
      <c r="G210" s="42">
        <v>0.5</v>
      </c>
      <c r="H210" s="42">
        <v>0.5</v>
      </c>
      <c r="I210" s="42"/>
      <c r="J210" s="42"/>
      <c r="K210" s="42"/>
    </row>
    <row r="211" spans="1:11" ht="15" customHeight="1" x14ac:dyDescent="0.25">
      <c r="A211" s="38" t="s">
        <v>1497</v>
      </c>
      <c r="B211" s="38" t="s">
        <v>1498</v>
      </c>
      <c r="C211" s="39">
        <f>'Planilha de cotação'!J630</f>
        <v>31713.251100000001</v>
      </c>
      <c r="D211" s="39" t="s">
        <v>2438</v>
      </c>
      <c r="E211" s="39" t="s">
        <v>2438</v>
      </c>
      <c r="F211" s="39" t="s">
        <v>2438</v>
      </c>
      <c r="G211" s="39">
        <f>C211*G210</f>
        <v>15856.625550000001</v>
      </c>
      <c r="H211" s="39">
        <f>C211*H210</f>
        <v>15856.625550000001</v>
      </c>
      <c r="I211" s="39" t="s">
        <v>2438</v>
      </c>
      <c r="J211" s="39" t="s">
        <v>2438</v>
      </c>
      <c r="K211" s="39" t="s">
        <v>2438</v>
      </c>
    </row>
    <row r="212" spans="1:11" ht="15" customHeight="1" x14ac:dyDescent="0.25">
      <c r="A212" s="40"/>
      <c r="B212" s="40"/>
      <c r="C212" s="42">
        <v>1</v>
      </c>
      <c r="D212" s="42"/>
      <c r="E212" s="42"/>
      <c r="F212" s="42"/>
      <c r="G212" s="42"/>
      <c r="H212" s="42"/>
      <c r="I212" s="42"/>
      <c r="J212" s="42">
        <v>1</v>
      </c>
      <c r="K212" s="42"/>
    </row>
    <row r="213" spans="1:11" ht="15" customHeight="1" x14ac:dyDescent="0.25">
      <c r="A213" s="38" t="s">
        <v>1577</v>
      </c>
      <c r="B213" s="38" t="s">
        <v>1578</v>
      </c>
      <c r="C213" s="39">
        <f>'Planilha de cotação'!J657</f>
        <v>30637.88</v>
      </c>
      <c r="D213" s="39" t="s">
        <v>2438</v>
      </c>
      <c r="E213" s="39" t="s">
        <v>2438</v>
      </c>
      <c r="F213" s="39" t="s">
        <v>2438</v>
      </c>
      <c r="G213" s="39" t="s">
        <v>2438</v>
      </c>
      <c r="H213" s="39" t="s">
        <v>2438</v>
      </c>
      <c r="I213" s="39" t="s">
        <v>2438</v>
      </c>
      <c r="J213" s="39">
        <f>C213*J212</f>
        <v>30637.88</v>
      </c>
      <c r="K213" s="39" t="s">
        <v>2438</v>
      </c>
    </row>
    <row r="214" spans="1:11" ht="15" customHeight="1" x14ac:dyDescent="0.25">
      <c r="A214" s="40"/>
      <c r="B214" s="40"/>
      <c r="C214" s="42">
        <v>1</v>
      </c>
      <c r="D214" s="42"/>
      <c r="E214" s="42"/>
      <c r="F214" s="42"/>
      <c r="G214" s="42"/>
      <c r="H214" s="42"/>
      <c r="I214" s="42"/>
      <c r="J214" s="42"/>
      <c r="K214" s="42">
        <v>1</v>
      </c>
    </row>
    <row r="215" spans="1:11" ht="15" customHeight="1" x14ac:dyDescent="0.25">
      <c r="A215" s="38" t="s">
        <v>1644</v>
      </c>
      <c r="B215" s="38" t="s">
        <v>1645</v>
      </c>
      <c r="C215" s="39">
        <f>'Planilha de cotação'!J680</f>
        <v>715.41759999999988</v>
      </c>
      <c r="D215" s="39" t="s">
        <v>2438</v>
      </c>
      <c r="E215" s="39" t="s">
        <v>2438</v>
      </c>
      <c r="F215" s="39" t="s">
        <v>2438</v>
      </c>
      <c r="G215" s="39" t="s">
        <v>2438</v>
      </c>
      <c r="H215" s="39" t="s">
        <v>2438</v>
      </c>
      <c r="I215" s="39" t="s">
        <v>2438</v>
      </c>
      <c r="J215" s="39" t="s">
        <v>2438</v>
      </c>
      <c r="K215" s="39">
        <f>C215*K214</f>
        <v>715.41759999999988</v>
      </c>
    </row>
    <row r="216" spans="1:11" ht="15" customHeight="1" x14ac:dyDescent="0.25">
      <c r="A216" s="52"/>
      <c r="B216" s="52"/>
      <c r="C216" s="55"/>
      <c r="D216" s="55"/>
      <c r="E216" s="55"/>
      <c r="F216" s="55"/>
      <c r="G216" s="55"/>
      <c r="H216" s="55"/>
      <c r="I216" s="55"/>
      <c r="J216" s="55"/>
      <c r="K216" s="55"/>
    </row>
    <row r="217" spans="1:11" ht="15" customHeight="1" x14ac:dyDescent="0.25">
      <c r="A217" s="53" t="s">
        <v>1653</v>
      </c>
      <c r="B217" s="53" t="s">
        <v>1654</v>
      </c>
      <c r="C217" s="54"/>
      <c r="D217" s="54" t="s">
        <v>2438</v>
      </c>
      <c r="E217" s="54" t="s">
        <v>2438</v>
      </c>
      <c r="F217" s="54" t="s">
        <v>2438</v>
      </c>
      <c r="G217" s="54" t="s">
        <v>2438</v>
      </c>
      <c r="H217" s="54" t="s">
        <v>2438</v>
      </c>
      <c r="I217" s="54" t="s">
        <v>2438</v>
      </c>
      <c r="J217" s="54" t="s">
        <v>2438</v>
      </c>
      <c r="K217" s="54" t="s">
        <v>2438</v>
      </c>
    </row>
    <row r="218" spans="1:11" ht="15" customHeight="1" x14ac:dyDescent="0.25">
      <c r="A218" s="40"/>
      <c r="B218" s="40"/>
      <c r="C218" s="42">
        <v>1</v>
      </c>
      <c r="D218" s="42"/>
      <c r="E218" s="42"/>
      <c r="F218" s="42">
        <v>0.7</v>
      </c>
      <c r="G218" s="42">
        <v>0.3</v>
      </c>
      <c r="H218" s="42"/>
      <c r="I218" s="42"/>
      <c r="J218" s="42"/>
      <c r="K218" s="42"/>
    </row>
    <row r="219" spans="1:11" ht="15" customHeight="1" x14ac:dyDescent="0.25">
      <c r="A219" s="38" t="s">
        <v>1655</v>
      </c>
      <c r="B219" s="38" t="s">
        <v>1656</v>
      </c>
      <c r="C219" s="39">
        <f>'Planilha de cotação'!J687</f>
        <v>33509.346000000005</v>
      </c>
      <c r="D219" s="39" t="s">
        <v>2438</v>
      </c>
      <c r="E219" s="39" t="s">
        <v>2438</v>
      </c>
      <c r="F219" s="39">
        <f>C219*F218</f>
        <v>23456.542200000004</v>
      </c>
      <c r="G219" s="39">
        <f>C219*G218</f>
        <v>10052.803800000002</v>
      </c>
      <c r="H219" s="39" t="s">
        <v>2438</v>
      </c>
      <c r="I219" s="39" t="s">
        <v>2438</v>
      </c>
      <c r="J219" s="39" t="s">
        <v>2438</v>
      </c>
      <c r="K219" s="39" t="s">
        <v>2438</v>
      </c>
    </row>
    <row r="220" spans="1:11" ht="15" customHeight="1" x14ac:dyDescent="0.25">
      <c r="A220" s="40"/>
      <c r="B220" s="40"/>
      <c r="C220" s="42">
        <v>1</v>
      </c>
      <c r="D220" s="42"/>
      <c r="E220" s="42"/>
      <c r="F220" s="42"/>
      <c r="G220" s="42"/>
      <c r="H220" s="42">
        <v>0.5</v>
      </c>
      <c r="I220" s="42">
        <v>0.5</v>
      </c>
      <c r="J220" s="42"/>
      <c r="K220" s="42"/>
    </row>
    <row r="221" spans="1:11" ht="15" customHeight="1" x14ac:dyDescent="0.25">
      <c r="A221" s="38" t="s">
        <v>1735</v>
      </c>
      <c r="B221" s="38" t="s">
        <v>1736</v>
      </c>
      <c r="C221" s="39">
        <f>'Planilha de cotação'!J721</f>
        <v>17470.2654</v>
      </c>
      <c r="D221" s="39" t="s">
        <v>2438</v>
      </c>
      <c r="E221" s="39" t="s">
        <v>2438</v>
      </c>
      <c r="F221" s="39" t="s">
        <v>2438</v>
      </c>
      <c r="G221" s="39" t="s">
        <v>2438</v>
      </c>
      <c r="H221" s="39">
        <f>C221*H220</f>
        <v>8735.1327000000001</v>
      </c>
      <c r="I221" s="39">
        <f>C221*I220</f>
        <v>8735.1327000000001</v>
      </c>
      <c r="J221" s="39" t="s">
        <v>2438</v>
      </c>
      <c r="K221" s="39" t="s">
        <v>2438</v>
      </c>
    </row>
    <row r="222" spans="1:11" ht="15" customHeight="1" x14ac:dyDescent="0.25">
      <c r="A222" s="40"/>
      <c r="B222" s="40"/>
      <c r="C222" s="42">
        <v>1</v>
      </c>
      <c r="D222" s="42"/>
      <c r="E222" s="42"/>
      <c r="F222" s="42"/>
      <c r="G222" s="42"/>
      <c r="H222" s="42">
        <v>1</v>
      </c>
      <c r="I222" s="42"/>
      <c r="J222" s="42"/>
      <c r="K222" s="42"/>
    </row>
    <row r="223" spans="1:11" ht="15" customHeight="1" x14ac:dyDescent="0.25">
      <c r="A223" s="38" t="s">
        <v>1770</v>
      </c>
      <c r="B223" s="38" t="s">
        <v>1645</v>
      </c>
      <c r="C223" s="39">
        <f>'Planilha de cotação'!J733</f>
        <v>2938.8492999999999</v>
      </c>
      <c r="D223" s="39" t="s">
        <v>2438</v>
      </c>
      <c r="E223" s="39" t="s">
        <v>2438</v>
      </c>
      <c r="F223" s="39" t="s">
        <v>2438</v>
      </c>
      <c r="G223" s="39" t="s">
        <v>2438</v>
      </c>
      <c r="H223" s="39">
        <f>C223*H222</f>
        <v>2938.8492999999999</v>
      </c>
      <c r="I223" s="39" t="s">
        <v>2438</v>
      </c>
      <c r="J223" s="39" t="s">
        <v>2438</v>
      </c>
      <c r="K223" s="39" t="s">
        <v>2438</v>
      </c>
    </row>
    <row r="224" spans="1:11" ht="15" customHeight="1" x14ac:dyDescent="0.25">
      <c r="A224" s="52"/>
      <c r="B224" s="52"/>
      <c r="C224" s="55"/>
      <c r="D224" s="55"/>
      <c r="E224" s="55"/>
      <c r="F224" s="55"/>
      <c r="G224" s="55"/>
      <c r="H224" s="55"/>
      <c r="I224" s="55"/>
      <c r="J224" s="55"/>
      <c r="K224" s="55"/>
    </row>
    <row r="225" spans="1:11" ht="15" customHeight="1" x14ac:dyDescent="0.25">
      <c r="A225" s="53" t="s">
        <v>1786</v>
      </c>
      <c r="B225" s="53" t="s">
        <v>1787</v>
      </c>
      <c r="C225" s="54"/>
      <c r="D225" s="54" t="s">
        <v>2438</v>
      </c>
      <c r="E225" s="54" t="s">
        <v>2438</v>
      </c>
      <c r="F225" s="54" t="s">
        <v>2438</v>
      </c>
      <c r="G225" s="54" t="s">
        <v>2438</v>
      </c>
      <c r="H225" s="54" t="s">
        <v>2438</v>
      </c>
      <c r="I225" s="54" t="s">
        <v>2438</v>
      </c>
      <c r="J225" s="54" t="s">
        <v>2438</v>
      </c>
      <c r="K225" s="54" t="s">
        <v>2438</v>
      </c>
    </row>
    <row r="226" spans="1:11" ht="15" customHeight="1" x14ac:dyDescent="0.25">
      <c r="A226" s="40"/>
      <c r="B226" s="40"/>
      <c r="C226" s="42">
        <v>1</v>
      </c>
      <c r="D226" s="42"/>
      <c r="E226" s="42"/>
      <c r="F226" s="42"/>
      <c r="G226" s="42"/>
      <c r="H226" s="42">
        <v>1</v>
      </c>
      <c r="I226" s="42"/>
      <c r="J226" s="42"/>
      <c r="K226" s="41"/>
    </row>
    <row r="227" spans="1:11" ht="15" customHeight="1" x14ac:dyDescent="0.25">
      <c r="A227" s="38" t="s">
        <v>1788</v>
      </c>
      <c r="B227" s="38" t="s">
        <v>1789</v>
      </c>
      <c r="C227" s="39">
        <f>'Planilha de cotação'!J744</f>
        <v>11911.362700000001</v>
      </c>
      <c r="D227" s="39" t="s">
        <v>2438</v>
      </c>
      <c r="E227" s="39" t="s">
        <v>2438</v>
      </c>
      <c r="F227" s="39" t="s">
        <v>2438</v>
      </c>
      <c r="G227" s="39" t="s">
        <v>2438</v>
      </c>
      <c r="H227" s="39">
        <f>C227*H226</f>
        <v>11911.362700000001</v>
      </c>
      <c r="I227" s="39" t="s">
        <v>2438</v>
      </c>
      <c r="J227" s="39" t="s">
        <v>2438</v>
      </c>
      <c r="K227" s="39" t="s">
        <v>2438</v>
      </c>
    </row>
    <row r="228" spans="1:11" ht="15" customHeight="1" x14ac:dyDescent="0.25">
      <c r="A228" s="40"/>
      <c r="B228" s="40"/>
      <c r="C228" s="42">
        <v>1</v>
      </c>
      <c r="D228" s="42"/>
      <c r="E228" s="42"/>
      <c r="F228" s="42"/>
      <c r="G228" s="42"/>
      <c r="H228" s="42">
        <v>0.5</v>
      </c>
      <c r="I228" s="42">
        <v>0.5</v>
      </c>
      <c r="J228" s="42"/>
      <c r="K228" s="42"/>
    </row>
    <row r="229" spans="1:11" ht="15" customHeight="1" x14ac:dyDescent="0.25">
      <c r="A229" s="38" t="s">
        <v>1814</v>
      </c>
      <c r="B229" s="38" t="s">
        <v>1815</v>
      </c>
      <c r="C229" s="39">
        <f>'Planilha de cotação'!J753</f>
        <v>27813.464400000001</v>
      </c>
      <c r="D229" s="39" t="s">
        <v>2438</v>
      </c>
      <c r="E229" s="39" t="s">
        <v>2438</v>
      </c>
      <c r="F229" s="39" t="s">
        <v>2438</v>
      </c>
      <c r="G229" s="39" t="s">
        <v>2438</v>
      </c>
      <c r="H229" s="39">
        <f>C229*H228</f>
        <v>13906.7322</v>
      </c>
      <c r="I229" s="39">
        <f>C229*I228</f>
        <v>13906.7322</v>
      </c>
      <c r="J229" s="39" t="s">
        <v>2438</v>
      </c>
      <c r="K229" s="39" t="s">
        <v>2438</v>
      </c>
    </row>
    <row r="230" spans="1:11" ht="15" customHeight="1" x14ac:dyDescent="0.25">
      <c r="A230" s="52"/>
      <c r="B230" s="52"/>
      <c r="C230" s="55"/>
      <c r="D230" s="55"/>
      <c r="E230" s="55"/>
      <c r="F230" s="55"/>
      <c r="G230" s="55"/>
      <c r="H230" s="55"/>
      <c r="I230" s="55"/>
      <c r="J230" s="55"/>
      <c r="K230" s="55"/>
    </row>
    <row r="231" spans="1:11" ht="15" customHeight="1" x14ac:dyDescent="0.25">
      <c r="A231" s="53" t="s">
        <v>1860</v>
      </c>
      <c r="B231" s="53" t="s">
        <v>1861</v>
      </c>
      <c r="C231" s="54"/>
      <c r="D231" s="54" t="s">
        <v>2438</v>
      </c>
      <c r="E231" s="54" t="s">
        <v>2438</v>
      </c>
      <c r="F231" s="54" t="s">
        <v>2438</v>
      </c>
      <c r="G231" s="54" t="s">
        <v>2438</v>
      </c>
      <c r="H231" s="54" t="s">
        <v>2438</v>
      </c>
      <c r="I231" s="54" t="s">
        <v>2438</v>
      </c>
      <c r="J231" s="54" t="s">
        <v>2438</v>
      </c>
      <c r="K231" s="54" t="s">
        <v>2438</v>
      </c>
    </row>
    <row r="232" spans="1:11" ht="15" customHeight="1" x14ac:dyDescent="0.25">
      <c r="A232" s="40"/>
      <c r="B232" s="40"/>
      <c r="C232" s="42">
        <v>1</v>
      </c>
      <c r="D232" s="42"/>
      <c r="E232" s="42"/>
      <c r="F232" s="42"/>
      <c r="G232" s="42"/>
      <c r="H232" s="42">
        <v>0.5</v>
      </c>
      <c r="I232" s="42">
        <v>0.5</v>
      </c>
      <c r="J232" s="42"/>
      <c r="K232" s="42"/>
    </row>
    <row r="233" spans="1:11" ht="15" customHeight="1" x14ac:dyDescent="0.25">
      <c r="A233" s="38" t="s">
        <v>1862</v>
      </c>
      <c r="B233" s="38" t="s">
        <v>1863</v>
      </c>
      <c r="C233" s="39">
        <f>'Planilha de cotação'!J774</f>
        <v>15147.986000000003</v>
      </c>
      <c r="D233" s="39" t="s">
        <v>2438</v>
      </c>
      <c r="E233" s="39" t="s">
        <v>2438</v>
      </c>
      <c r="F233" s="39" t="s">
        <v>2438</v>
      </c>
      <c r="G233" s="39" t="s">
        <v>2438</v>
      </c>
      <c r="H233" s="39">
        <f>C233*H232</f>
        <v>7573.9930000000013</v>
      </c>
      <c r="I233" s="39">
        <f>C233*I232</f>
        <v>7573.9930000000013</v>
      </c>
      <c r="J233" s="39" t="s">
        <v>2438</v>
      </c>
      <c r="K233" s="39" t="s">
        <v>2438</v>
      </c>
    </row>
    <row r="234" spans="1:11" ht="15" customHeight="1" x14ac:dyDescent="0.25">
      <c r="A234" s="40"/>
      <c r="B234" s="40"/>
      <c r="C234" s="42">
        <v>1</v>
      </c>
      <c r="D234" s="42"/>
      <c r="E234" s="42"/>
      <c r="F234" s="42"/>
      <c r="G234" s="42"/>
      <c r="H234" s="42"/>
      <c r="I234" s="42"/>
      <c r="J234" s="42">
        <v>1</v>
      </c>
      <c r="K234" s="42"/>
    </row>
    <row r="235" spans="1:11" ht="15" customHeight="1" x14ac:dyDescent="0.25">
      <c r="A235" s="38" t="s">
        <v>1929</v>
      </c>
      <c r="B235" s="38" t="s">
        <v>1930</v>
      </c>
      <c r="C235" s="39">
        <f>'Planilha de cotação'!J801</f>
        <v>63178.299999999988</v>
      </c>
      <c r="D235" s="39" t="s">
        <v>2438</v>
      </c>
      <c r="E235" s="39" t="s">
        <v>2438</v>
      </c>
      <c r="F235" s="39" t="s">
        <v>2438</v>
      </c>
      <c r="G235" s="39" t="s">
        <v>2438</v>
      </c>
      <c r="H235" s="39" t="s">
        <v>2438</v>
      </c>
      <c r="I235" s="39" t="s">
        <v>2438</v>
      </c>
      <c r="J235" s="39">
        <f>C235*J234</f>
        <v>63178.299999999988</v>
      </c>
      <c r="K235" s="39" t="s">
        <v>2438</v>
      </c>
    </row>
    <row r="236" spans="1:11" ht="15" customHeight="1" x14ac:dyDescent="0.25">
      <c r="A236" s="40"/>
      <c r="B236" s="40"/>
      <c r="C236" s="42">
        <v>1</v>
      </c>
      <c r="D236" s="42"/>
      <c r="E236" s="42"/>
      <c r="F236" s="42"/>
      <c r="G236" s="42"/>
      <c r="H236" s="42"/>
      <c r="I236" s="42"/>
      <c r="J236" s="42"/>
      <c r="K236" s="42">
        <v>1</v>
      </c>
    </row>
    <row r="237" spans="1:11" ht="15" customHeight="1" x14ac:dyDescent="0.25">
      <c r="A237" s="38" t="s">
        <v>1976</v>
      </c>
      <c r="B237" s="38" t="s">
        <v>1977</v>
      </c>
      <c r="C237" s="39">
        <f>'Planilha de cotação'!J816</f>
        <v>14216.5</v>
      </c>
      <c r="D237" s="39" t="s">
        <v>2438</v>
      </c>
      <c r="E237" s="39" t="s">
        <v>2438</v>
      </c>
      <c r="F237" s="39" t="s">
        <v>2438</v>
      </c>
      <c r="G237" s="39" t="s">
        <v>2438</v>
      </c>
      <c r="H237" s="39" t="s">
        <v>2438</v>
      </c>
      <c r="I237" s="39" t="s">
        <v>2438</v>
      </c>
      <c r="J237" s="39" t="s">
        <v>2438</v>
      </c>
      <c r="K237" s="39">
        <f>C237*K236</f>
        <v>14216.5</v>
      </c>
    </row>
    <row r="238" spans="1:11" ht="15" customHeight="1" x14ac:dyDescent="0.25">
      <c r="A238" s="40"/>
      <c r="B238" s="40"/>
      <c r="C238" s="42">
        <v>1</v>
      </c>
      <c r="D238" s="42"/>
      <c r="E238" s="42"/>
      <c r="F238" s="42"/>
      <c r="G238" s="42"/>
      <c r="H238" s="42"/>
      <c r="I238" s="42"/>
      <c r="J238" s="42">
        <v>1</v>
      </c>
      <c r="K238" s="42"/>
    </row>
    <row r="239" spans="1:11" ht="15" customHeight="1" x14ac:dyDescent="0.25">
      <c r="A239" s="38" t="s">
        <v>1996</v>
      </c>
      <c r="B239" s="38" t="s">
        <v>1997</v>
      </c>
      <c r="C239" s="39">
        <f>'Planilha de cotação'!J823</f>
        <v>10776.470000000003</v>
      </c>
      <c r="D239" s="39" t="s">
        <v>2438</v>
      </c>
      <c r="E239" s="39" t="s">
        <v>2438</v>
      </c>
      <c r="F239" s="39" t="s">
        <v>2438</v>
      </c>
      <c r="G239" s="39" t="s">
        <v>2438</v>
      </c>
      <c r="H239" s="39" t="s">
        <v>2438</v>
      </c>
      <c r="I239" s="39" t="s">
        <v>2438</v>
      </c>
      <c r="J239" s="39">
        <f>C239*J238</f>
        <v>10776.470000000003</v>
      </c>
      <c r="K239" s="39" t="s">
        <v>2438</v>
      </c>
    </row>
    <row r="240" spans="1:11" ht="15" customHeight="1" x14ac:dyDescent="0.25">
      <c r="A240" s="40"/>
      <c r="B240" s="40"/>
      <c r="C240" s="42">
        <v>1</v>
      </c>
      <c r="D240" s="42"/>
      <c r="E240" s="42"/>
      <c r="F240" s="42"/>
      <c r="G240" s="42"/>
      <c r="H240" s="42"/>
      <c r="I240" s="42"/>
      <c r="J240" s="42">
        <v>1</v>
      </c>
      <c r="K240" s="42"/>
    </row>
    <row r="241" spans="1:11" ht="15" customHeight="1" x14ac:dyDescent="0.25">
      <c r="A241" s="38" t="s">
        <v>2075</v>
      </c>
      <c r="B241" s="38" t="s">
        <v>2076</v>
      </c>
      <c r="C241" s="39">
        <f>'Planilha de cotação'!J860</f>
        <v>2636.49</v>
      </c>
      <c r="D241" s="39" t="s">
        <v>2438</v>
      </c>
      <c r="E241" s="39" t="s">
        <v>2438</v>
      </c>
      <c r="F241" s="39" t="s">
        <v>2438</v>
      </c>
      <c r="G241" s="39" t="s">
        <v>2438</v>
      </c>
      <c r="H241" s="39" t="s">
        <v>2438</v>
      </c>
      <c r="I241" s="39" t="s">
        <v>2438</v>
      </c>
      <c r="J241" s="39">
        <f>C241*J240</f>
        <v>2636.49</v>
      </c>
      <c r="K241" s="39" t="s">
        <v>2438</v>
      </c>
    </row>
    <row r="242" spans="1:11" ht="15" customHeight="1" x14ac:dyDescent="0.25">
      <c r="A242" s="52"/>
      <c r="B242" s="52"/>
      <c r="C242" s="55"/>
      <c r="D242" s="55"/>
      <c r="E242" s="55"/>
      <c r="F242" s="55"/>
      <c r="G242" s="55"/>
      <c r="H242" s="55"/>
      <c r="I242" s="55"/>
      <c r="J242" s="55"/>
      <c r="K242" s="55"/>
    </row>
    <row r="243" spans="1:11" ht="15" customHeight="1" x14ac:dyDescent="0.25">
      <c r="A243" s="53" t="s">
        <v>2107</v>
      </c>
      <c r="B243" s="53" t="s">
        <v>2108</v>
      </c>
      <c r="C243" s="54"/>
      <c r="D243" s="54" t="s">
        <v>2438</v>
      </c>
      <c r="E243" s="54" t="s">
        <v>2438</v>
      </c>
      <c r="F243" s="54" t="s">
        <v>2438</v>
      </c>
      <c r="G243" s="54" t="s">
        <v>2438</v>
      </c>
      <c r="H243" s="54" t="s">
        <v>2438</v>
      </c>
      <c r="I243" s="54" t="s">
        <v>2438</v>
      </c>
      <c r="J243" s="54" t="s">
        <v>2438</v>
      </c>
      <c r="K243" s="54" t="s">
        <v>2438</v>
      </c>
    </row>
    <row r="244" spans="1:11" ht="15" customHeight="1" x14ac:dyDescent="0.25">
      <c r="A244" s="40"/>
      <c r="B244" s="40"/>
      <c r="C244" s="42">
        <v>1</v>
      </c>
      <c r="D244" s="42"/>
      <c r="E244" s="42"/>
      <c r="F244" s="42"/>
      <c r="G244" s="42"/>
      <c r="H244" s="42"/>
      <c r="I244" s="42"/>
      <c r="J244" s="42"/>
      <c r="K244" s="42">
        <v>1</v>
      </c>
    </row>
    <row r="245" spans="1:11" ht="15" customHeight="1" x14ac:dyDescent="0.25">
      <c r="A245" s="38" t="s">
        <v>2109</v>
      </c>
      <c r="B245" s="38" t="s">
        <v>2110</v>
      </c>
      <c r="C245" s="39">
        <f>'Planilha de cotação'!J878</f>
        <v>100996.97000000002</v>
      </c>
      <c r="D245" s="39" t="s">
        <v>2438</v>
      </c>
      <c r="E245" s="39" t="s">
        <v>2438</v>
      </c>
      <c r="F245" s="39" t="s">
        <v>2438</v>
      </c>
      <c r="G245" s="39" t="s">
        <v>2438</v>
      </c>
      <c r="H245" s="39" t="s">
        <v>2438</v>
      </c>
      <c r="I245" s="39" t="s">
        <v>2438</v>
      </c>
      <c r="J245" s="39" t="s">
        <v>2438</v>
      </c>
      <c r="K245" s="39">
        <f>C245*K244</f>
        <v>100996.97000000002</v>
      </c>
    </row>
    <row r="246" spans="1:11" ht="15" customHeight="1" x14ac:dyDescent="0.25">
      <c r="A246" s="40"/>
      <c r="B246" s="40"/>
      <c r="C246" s="42">
        <v>1</v>
      </c>
      <c r="D246" s="42"/>
      <c r="E246" s="42"/>
      <c r="F246" s="42"/>
      <c r="G246" s="42"/>
      <c r="H246" s="42"/>
      <c r="I246" s="42">
        <v>1</v>
      </c>
      <c r="J246" s="42"/>
      <c r="K246" s="42"/>
    </row>
    <row r="247" spans="1:11" ht="15" customHeight="1" x14ac:dyDescent="0.25">
      <c r="A247" s="38" t="s">
        <v>2144</v>
      </c>
      <c r="B247" s="38" t="s">
        <v>2145</v>
      </c>
      <c r="C247" s="39">
        <f>'Planilha de cotação'!J890</f>
        <v>21050.632000000001</v>
      </c>
      <c r="D247" s="39" t="s">
        <v>2438</v>
      </c>
      <c r="E247" s="39" t="s">
        <v>2438</v>
      </c>
      <c r="F247" s="39" t="s">
        <v>2438</v>
      </c>
      <c r="G247" s="39" t="s">
        <v>2438</v>
      </c>
      <c r="H247" s="39" t="s">
        <v>2438</v>
      </c>
      <c r="I247" s="39">
        <f>C247*I246</f>
        <v>21050.632000000001</v>
      </c>
      <c r="J247" s="39" t="s">
        <v>2438</v>
      </c>
      <c r="K247" s="39" t="s">
        <v>2438</v>
      </c>
    </row>
    <row r="248" spans="1:11" ht="15" customHeight="1" x14ac:dyDescent="0.25">
      <c r="A248" s="40"/>
      <c r="B248" s="40"/>
      <c r="C248" s="42">
        <v>1</v>
      </c>
      <c r="D248" s="42"/>
      <c r="E248" s="42"/>
      <c r="F248" s="42"/>
      <c r="G248" s="42"/>
      <c r="H248" s="42"/>
      <c r="I248" s="42">
        <v>1</v>
      </c>
      <c r="J248" s="42"/>
      <c r="K248" s="42"/>
    </row>
    <row r="249" spans="1:11" ht="15" customHeight="1" x14ac:dyDescent="0.25">
      <c r="A249" s="38" t="s">
        <v>2164</v>
      </c>
      <c r="B249" s="38" t="s">
        <v>247</v>
      </c>
      <c r="C249" s="39">
        <f>'Planilha de cotação'!J897</f>
        <v>3873.02</v>
      </c>
      <c r="D249" s="39" t="s">
        <v>2438</v>
      </c>
      <c r="E249" s="39" t="s">
        <v>2438</v>
      </c>
      <c r="F249" s="39" t="s">
        <v>2438</v>
      </c>
      <c r="G249" s="39" t="s">
        <v>2438</v>
      </c>
      <c r="H249" s="39" t="s">
        <v>2438</v>
      </c>
      <c r="I249" s="39">
        <f>C249*I248</f>
        <v>3873.02</v>
      </c>
      <c r="J249" s="39" t="s">
        <v>2438</v>
      </c>
      <c r="K249" s="39" t="s">
        <v>2438</v>
      </c>
    </row>
    <row r="250" spans="1:11" ht="15" customHeight="1" x14ac:dyDescent="0.25">
      <c r="A250" s="40"/>
      <c r="B250" s="40"/>
      <c r="C250" s="42">
        <v>1</v>
      </c>
      <c r="D250" s="42"/>
      <c r="E250" s="42"/>
      <c r="F250" s="42"/>
      <c r="G250" s="42"/>
      <c r="H250" s="42"/>
      <c r="I250" s="42">
        <v>1</v>
      </c>
      <c r="J250" s="42"/>
      <c r="K250" s="42"/>
    </row>
    <row r="251" spans="1:11" ht="15" customHeight="1" x14ac:dyDescent="0.25">
      <c r="A251" s="38" t="s">
        <v>2180</v>
      </c>
      <c r="B251" s="38" t="s">
        <v>2181</v>
      </c>
      <c r="C251" s="39">
        <f>'Planilha de cotação'!J903</f>
        <v>4243.6000000000013</v>
      </c>
      <c r="D251" s="39" t="s">
        <v>2438</v>
      </c>
      <c r="E251" s="39" t="s">
        <v>2438</v>
      </c>
      <c r="F251" s="39" t="s">
        <v>2438</v>
      </c>
      <c r="G251" s="39" t="s">
        <v>2438</v>
      </c>
      <c r="H251" s="39" t="s">
        <v>2438</v>
      </c>
      <c r="I251" s="39">
        <f>C251*I250</f>
        <v>4243.6000000000013</v>
      </c>
      <c r="J251" s="39" t="s">
        <v>2438</v>
      </c>
      <c r="K251" s="39" t="s">
        <v>2438</v>
      </c>
    </row>
    <row r="252" spans="1:11" ht="15" customHeight="1" x14ac:dyDescent="0.25">
      <c r="A252" s="52"/>
      <c r="B252" s="52"/>
      <c r="C252" s="55"/>
      <c r="D252" s="55"/>
      <c r="E252" s="55"/>
      <c r="F252" s="55"/>
      <c r="G252" s="55"/>
      <c r="H252" s="55"/>
      <c r="I252" s="55"/>
      <c r="J252" s="55"/>
      <c r="K252" s="55"/>
    </row>
    <row r="253" spans="1:11" ht="15" customHeight="1" x14ac:dyDescent="0.25">
      <c r="A253" s="53" t="s">
        <v>2197</v>
      </c>
      <c r="B253" s="53" t="s">
        <v>2198</v>
      </c>
      <c r="C253" s="54"/>
      <c r="D253" s="54" t="s">
        <v>2438</v>
      </c>
      <c r="E253" s="54" t="s">
        <v>2438</v>
      </c>
      <c r="F253" s="54" t="s">
        <v>2438</v>
      </c>
      <c r="G253" s="54" t="s">
        <v>2438</v>
      </c>
      <c r="H253" s="54" t="s">
        <v>2438</v>
      </c>
      <c r="I253" s="54" t="s">
        <v>2438</v>
      </c>
      <c r="J253" s="54" t="s">
        <v>2438</v>
      </c>
      <c r="K253" s="54" t="s">
        <v>2438</v>
      </c>
    </row>
    <row r="254" spans="1:11" ht="15" customHeight="1" x14ac:dyDescent="0.25">
      <c r="A254" s="40"/>
      <c r="B254" s="40"/>
      <c r="C254" s="42">
        <v>1</v>
      </c>
      <c r="D254" s="42"/>
      <c r="E254" s="42"/>
      <c r="F254" s="42"/>
      <c r="G254" s="42"/>
      <c r="H254" s="42">
        <v>0.5</v>
      </c>
      <c r="I254" s="42">
        <v>0.5</v>
      </c>
      <c r="J254" s="42"/>
      <c r="K254" s="42"/>
    </row>
    <row r="255" spans="1:11" ht="15" customHeight="1" x14ac:dyDescent="0.25">
      <c r="A255" s="38" t="s">
        <v>2199</v>
      </c>
      <c r="B255" s="38" t="s">
        <v>1736</v>
      </c>
      <c r="C255" s="39">
        <f>'Planilha de cotação'!J910</f>
        <v>23946.546499999997</v>
      </c>
      <c r="D255" s="39" t="s">
        <v>2438</v>
      </c>
      <c r="E255" s="39" t="s">
        <v>2438</v>
      </c>
      <c r="F255" s="39" t="s">
        <v>2438</v>
      </c>
      <c r="G255" s="39" t="s">
        <v>2438</v>
      </c>
      <c r="H255" s="39">
        <f>C255*H254</f>
        <v>11973.273249999998</v>
      </c>
      <c r="I255" s="39">
        <f>C255*I254</f>
        <v>11973.273249999998</v>
      </c>
      <c r="J255" s="39" t="s">
        <v>2438</v>
      </c>
      <c r="K255" s="39" t="s">
        <v>2438</v>
      </c>
    </row>
    <row r="256" spans="1:11" ht="15" customHeight="1" x14ac:dyDescent="0.25">
      <c r="A256" s="40"/>
      <c r="B256" s="40"/>
      <c r="C256" s="42">
        <v>1</v>
      </c>
      <c r="D256" s="42"/>
      <c r="E256" s="42"/>
      <c r="F256" s="42"/>
      <c r="G256" s="42"/>
      <c r="H256" s="42"/>
      <c r="I256" s="42"/>
      <c r="J256" s="42"/>
      <c r="K256" s="42">
        <v>1</v>
      </c>
    </row>
    <row r="257" spans="1:13" ht="15" customHeight="1" x14ac:dyDescent="0.25">
      <c r="A257" s="38" t="s">
        <v>2301</v>
      </c>
      <c r="B257" s="38" t="s">
        <v>2302</v>
      </c>
      <c r="C257" s="39">
        <f>'Planilha de cotação'!J947</f>
        <v>28274.630000000005</v>
      </c>
      <c r="D257" s="39" t="s">
        <v>2438</v>
      </c>
      <c r="E257" s="39" t="s">
        <v>2438</v>
      </c>
      <c r="F257" s="39" t="s">
        <v>2438</v>
      </c>
      <c r="G257" s="39" t="s">
        <v>2438</v>
      </c>
      <c r="H257" s="39" t="s">
        <v>2438</v>
      </c>
      <c r="I257" s="39" t="s">
        <v>2438</v>
      </c>
      <c r="J257" s="39" t="s">
        <v>2438</v>
      </c>
      <c r="K257" s="39">
        <f>C257*K256</f>
        <v>28274.630000000005</v>
      </c>
    </row>
    <row r="258" spans="1:13" ht="15" customHeight="1" x14ac:dyDescent="0.25">
      <c r="A258" s="52"/>
      <c r="B258" s="52"/>
      <c r="C258" s="55"/>
      <c r="D258" s="55"/>
      <c r="E258" s="55"/>
      <c r="F258" s="55"/>
      <c r="G258" s="55"/>
      <c r="H258" s="55"/>
      <c r="I258" s="55"/>
      <c r="J258" s="55"/>
      <c r="K258" s="55"/>
    </row>
    <row r="259" spans="1:13" ht="15" customHeight="1" x14ac:dyDescent="0.25">
      <c r="A259" s="53" t="s">
        <v>2355</v>
      </c>
      <c r="B259" s="53" t="s">
        <v>2356</v>
      </c>
      <c r="C259" s="54"/>
      <c r="D259" s="54" t="s">
        <v>2438</v>
      </c>
      <c r="E259" s="54" t="s">
        <v>2438</v>
      </c>
      <c r="F259" s="54" t="s">
        <v>2438</v>
      </c>
      <c r="G259" s="54" t="s">
        <v>2438</v>
      </c>
      <c r="H259" s="54" t="s">
        <v>2438</v>
      </c>
      <c r="I259" s="54" t="s">
        <v>2438</v>
      </c>
      <c r="J259" s="54" t="s">
        <v>2438</v>
      </c>
      <c r="K259" s="54" t="s">
        <v>2438</v>
      </c>
    </row>
    <row r="260" spans="1:13" ht="15" customHeight="1" x14ac:dyDescent="0.25">
      <c r="A260" s="40"/>
      <c r="B260" s="40"/>
      <c r="C260" s="42">
        <v>1</v>
      </c>
      <c r="D260" s="42">
        <v>0.2</v>
      </c>
      <c r="E260" s="42">
        <v>0.4</v>
      </c>
      <c r="F260" s="42">
        <v>0.4</v>
      </c>
      <c r="G260" s="42"/>
      <c r="H260" s="42"/>
      <c r="I260" s="42"/>
      <c r="J260" s="42"/>
      <c r="K260" s="42"/>
    </row>
    <row r="261" spans="1:13" ht="15" customHeight="1" x14ac:dyDescent="0.25">
      <c r="A261" s="38" t="s">
        <v>2357</v>
      </c>
      <c r="B261" s="38" t="s">
        <v>2358</v>
      </c>
      <c r="C261" s="39">
        <f>'Planilha de cotação'!J969</f>
        <v>8342.75</v>
      </c>
      <c r="D261" s="39">
        <f>C261*D260</f>
        <v>1668.5500000000002</v>
      </c>
      <c r="E261" s="39">
        <f>C261*E260</f>
        <v>3337.1000000000004</v>
      </c>
      <c r="F261" s="39">
        <f>C261*F260</f>
        <v>3337.1000000000004</v>
      </c>
      <c r="G261" s="39" t="s">
        <v>2438</v>
      </c>
      <c r="H261" s="39" t="s">
        <v>2438</v>
      </c>
      <c r="I261" s="39" t="s">
        <v>2438</v>
      </c>
      <c r="J261" s="39" t="s">
        <v>2438</v>
      </c>
      <c r="K261" s="39" t="s">
        <v>2438</v>
      </c>
    </row>
    <row r="262" spans="1:13" ht="15" customHeight="1" x14ac:dyDescent="0.25">
      <c r="A262" s="40"/>
      <c r="B262" s="40"/>
      <c r="C262" s="42">
        <v>1</v>
      </c>
      <c r="D262" s="42"/>
      <c r="E262" s="42"/>
      <c r="F262" s="42"/>
      <c r="G262" s="42">
        <v>0.5</v>
      </c>
      <c r="H262" s="42">
        <v>0.5</v>
      </c>
      <c r="I262" s="42"/>
      <c r="J262" s="42"/>
      <c r="K262" s="42"/>
    </row>
    <row r="263" spans="1:13" ht="15" customHeight="1" x14ac:dyDescent="0.25">
      <c r="A263" s="38" t="s">
        <v>2362</v>
      </c>
      <c r="B263" s="38" t="s">
        <v>2363</v>
      </c>
      <c r="C263" s="39">
        <f>'Planilha de cotação'!J971</f>
        <v>13296.484000000004</v>
      </c>
      <c r="D263" s="39" t="s">
        <v>2438</v>
      </c>
      <c r="E263" s="39" t="s">
        <v>2438</v>
      </c>
      <c r="F263" s="39" t="s">
        <v>2438</v>
      </c>
      <c r="G263" s="39">
        <f>C263*G262</f>
        <v>6648.242000000002</v>
      </c>
      <c r="H263" s="39">
        <f>C263*H262</f>
        <v>6648.242000000002</v>
      </c>
      <c r="I263" s="39" t="s">
        <v>2438</v>
      </c>
      <c r="J263" s="39" t="s">
        <v>2438</v>
      </c>
      <c r="K263" s="39" t="s">
        <v>2438</v>
      </c>
    </row>
    <row r="264" spans="1:13" ht="15" customHeight="1" x14ac:dyDescent="0.25">
      <c r="A264" s="52"/>
      <c r="B264" s="52"/>
      <c r="C264" s="55">
        <v>1</v>
      </c>
      <c r="D264" s="55"/>
      <c r="E264" s="55"/>
      <c r="F264" s="55"/>
      <c r="G264" s="55"/>
      <c r="H264" s="55">
        <v>0.5</v>
      </c>
      <c r="I264" s="55">
        <v>0.5</v>
      </c>
      <c r="J264" s="55"/>
      <c r="K264" s="55"/>
    </row>
    <row r="265" spans="1:13" ht="15" customHeight="1" x14ac:dyDescent="0.25">
      <c r="A265" s="53" t="s">
        <v>2405</v>
      </c>
      <c r="B265" s="53" t="s">
        <v>2406</v>
      </c>
      <c r="C265" s="54">
        <f>'Planilha de cotação'!J989</f>
        <v>5366.77</v>
      </c>
      <c r="D265" s="54" t="s">
        <v>2438</v>
      </c>
      <c r="E265" s="54" t="s">
        <v>2438</v>
      </c>
      <c r="F265" s="54" t="s">
        <v>2438</v>
      </c>
      <c r="G265" s="54" t="s">
        <v>2438</v>
      </c>
      <c r="H265" s="54">
        <f>C265*H264</f>
        <v>2683.3850000000002</v>
      </c>
      <c r="I265" s="54">
        <f>C265*I264</f>
        <v>2683.3850000000002</v>
      </c>
      <c r="J265" s="54" t="s">
        <v>2438</v>
      </c>
      <c r="K265" s="54" t="s">
        <v>2438</v>
      </c>
    </row>
    <row r="266" spans="1:13" ht="15" customHeight="1" x14ac:dyDescent="0.25">
      <c r="A266" s="52"/>
      <c r="B266" s="52"/>
      <c r="C266" s="55">
        <v>1</v>
      </c>
      <c r="D266" s="55"/>
      <c r="E266" s="55"/>
      <c r="F266" s="55"/>
      <c r="G266" s="55"/>
      <c r="H266" s="55"/>
      <c r="I266" s="55"/>
      <c r="J266" s="55">
        <v>1</v>
      </c>
      <c r="K266" s="55"/>
    </row>
    <row r="267" spans="1:13" ht="15" customHeight="1" x14ac:dyDescent="0.25">
      <c r="A267" s="53" t="s">
        <v>2421</v>
      </c>
      <c r="B267" s="53" t="s">
        <v>2422</v>
      </c>
      <c r="C267" s="54">
        <f>'Planilha de cotação'!J1002</f>
        <v>111101.75750000001</v>
      </c>
      <c r="D267" s="54" t="s">
        <v>2438</v>
      </c>
      <c r="E267" s="54" t="s">
        <v>2438</v>
      </c>
      <c r="F267" s="54" t="s">
        <v>2438</v>
      </c>
      <c r="G267" s="54" t="s">
        <v>2438</v>
      </c>
      <c r="H267" s="54" t="s">
        <v>2438</v>
      </c>
      <c r="I267" s="54" t="s">
        <v>2438</v>
      </c>
      <c r="J267" s="54">
        <f>C267*J266</f>
        <v>111101.75750000001</v>
      </c>
      <c r="K267" s="54" t="s">
        <v>2438</v>
      </c>
    </row>
    <row r="268" spans="1:13" s="58" customFormat="1" ht="24.95" customHeight="1" x14ac:dyDescent="0.25">
      <c r="A268" s="140" t="s">
        <v>2444</v>
      </c>
      <c r="B268" s="140"/>
      <c r="C268" s="140"/>
      <c r="D268" s="64">
        <f t="shared" ref="D268:K268" si="0">D269/$F$275</f>
        <v>4.9423608075693959E-2</v>
      </c>
      <c r="E268" s="64">
        <f t="shared" si="0"/>
        <v>0.1082191046549055</v>
      </c>
      <c r="F268" s="64">
        <f t="shared" si="0"/>
        <v>0.10903282133768781</v>
      </c>
      <c r="G268" s="64">
        <f t="shared" si="0"/>
        <v>0.11463844500370436</v>
      </c>
      <c r="H268" s="64">
        <f t="shared" si="0"/>
        <v>0.15097906604207978</v>
      </c>
      <c r="I268" s="64">
        <f t="shared" si="0"/>
        <v>0.17495841732491474</v>
      </c>
      <c r="J268" s="64">
        <f t="shared" si="0"/>
        <v>0.15923164222208597</v>
      </c>
      <c r="K268" s="64">
        <f t="shared" si="0"/>
        <v>0.13351689533892785</v>
      </c>
      <c r="M268" s="65"/>
    </row>
    <row r="269" spans="1:13" s="58" customFormat="1" ht="24.95" customHeight="1" x14ac:dyDescent="0.25">
      <c r="A269" s="137" t="s">
        <v>2445</v>
      </c>
      <c r="B269" s="137"/>
      <c r="C269" s="137"/>
      <c r="D269" s="66">
        <f>D261+D184+D30+D28+D23+D21+D19+D16+D14+D12</f>
        <v>139871.784648</v>
      </c>
      <c r="E269" s="66">
        <f>E261+E184+E48+E42+E36+E34+E30+E28+E16+E110</f>
        <v>306266.57766280009</v>
      </c>
      <c r="F269" s="66">
        <f>F261+F219+F197+F192+F64+F60+F50+F42+F40+F38+F36+F16</f>
        <v>308569.44483599998</v>
      </c>
      <c r="G269" s="66">
        <f>G263+G219+G211+G197+G192+G162+G156+G154+G152+G150+G90+G86+G66+G58+G56+G50+G44+G16</f>
        <v>324433.69709839998</v>
      </c>
      <c r="H269" s="66">
        <f>H265+H263+H255+H233+H229+H227+H223+H221+H211+H199+H174+H168+H164+H156+H150+H116+H114+H112+H102+H100+H98+H96+H92+H88+H84+H82+H76+H70+H68+H62+H56+H16</f>
        <v>427279.84123399999</v>
      </c>
      <c r="I269" s="66">
        <f>I265+I255+I251+I249+I247+I233+I229+I221+I205+I201+I199+I188+I186+I180+I176+I170+I146+I142+I140+I128+I122+I120+I106+I104+I102+I100+I88+I82+I78+I74+I52+I16</f>
        <v>495142.84818999993</v>
      </c>
      <c r="J269" s="66">
        <f>J267+J241+J239+J235+J213+J203+J178+J166+J144+J140+J134+J132+J126+J124+J122+J16</f>
        <v>450635.12837679993</v>
      </c>
      <c r="K269" s="66">
        <f>K257+K245+K237+K215+K207+K203+K190+K158+K140+K136+K134+K126+K16+K12</f>
        <v>377860.84745399992</v>
      </c>
    </row>
    <row r="270" spans="1:13" s="58" customFormat="1" ht="24.95" customHeight="1" x14ac:dyDescent="0.25">
      <c r="A270" s="137" t="s">
        <v>2443</v>
      </c>
      <c r="B270" s="137"/>
      <c r="C270" s="137"/>
      <c r="D270" s="67">
        <f>D268</f>
        <v>4.9423608075693959E-2</v>
      </c>
      <c r="E270" s="67">
        <f>D270+E268</f>
        <v>0.15764271273059946</v>
      </c>
      <c r="F270" s="67">
        <f t="shared" ref="F270:K270" si="1">E270+F268</f>
        <v>0.26667553406828726</v>
      </c>
      <c r="G270" s="67">
        <f t="shared" si="1"/>
        <v>0.3813139790719916</v>
      </c>
      <c r="H270" s="67">
        <f t="shared" si="1"/>
        <v>0.53229304511407138</v>
      </c>
      <c r="I270" s="67">
        <f t="shared" si="1"/>
        <v>0.70725146243898607</v>
      </c>
      <c r="J270" s="67">
        <f t="shared" si="1"/>
        <v>0.86648310466107203</v>
      </c>
      <c r="K270" s="67">
        <f t="shared" si="1"/>
        <v>0.99999999999999989</v>
      </c>
      <c r="M270" s="65"/>
    </row>
    <row r="271" spans="1:13" s="58" customFormat="1" x14ac:dyDescent="0.25">
      <c r="A271" s="137" t="s">
        <v>2439</v>
      </c>
      <c r="B271" s="137"/>
      <c r="C271" s="137"/>
      <c r="D271" s="66">
        <f>D269</f>
        <v>139871.784648</v>
      </c>
      <c r="E271" s="66">
        <f>D271+E269</f>
        <v>446138.36231080012</v>
      </c>
      <c r="F271" s="66">
        <f>E271+F269</f>
        <v>754707.8071468001</v>
      </c>
      <c r="G271" s="66">
        <f>G269+F271</f>
        <v>1079141.5042452002</v>
      </c>
      <c r="H271" s="66">
        <f>H269+G271</f>
        <v>1506421.3454792001</v>
      </c>
      <c r="I271" s="66">
        <f>I269+H271</f>
        <v>2001564.1936691999</v>
      </c>
      <c r="J271" s="66">
        <f>J269+I271</f>
        <v>2452199.322046</v>
      </c>
      <c r="K271" s="66">
        <f>K269+J271</f>
        <v>2830060.1694999998</v>
      </c>
    </row>
    <row r="272" spans="1:13" ht="15" customHeight="1" x14ac:dyDescent="0.25">
      <c r="A272" s="63"/>
      <c r="B272" s="63"/>
      <c r="C272" s="63"/>
      <c r="D272" s="63"/>
      <c r="E272" s="63"/>
      <c r="F272" s="63"/>
      <c r="G272" s="63"/>
      <c r="H272" s="63"/>
      <c r="I272" s="63"/>
      <c r="J272" s="63"/>
      <c r="K272" s="63"/>
    </row>
    <row r="273" spans="1:13" hidden="1" x14ac:dyDescent="0.25">
      <c r="A273" s="31"/>
      <c r="B273" s="31"/>
      <c r="C273" s="31"/>
      <c r="D273" s="138" t="s">
        <v>2440</v>
      </c>
      <c r="E273" s="138"/>
      <c r="F273" s="139">
        <v>2325265.44</v>
      </c>
      <c r="G273" s="139"/>
      <c r="H273" s="31"/>
      <c r="I273" s="31"/>
      <c r="J273" s="31"/>
      <c r="K273" s="31"/>
    </row>
    <row r="274" spans="1:13" hidden="1" x14ac:dyDescent="0.25">
      <c r="A274" s="31"/>
      <c r="B274" s="31"/>
      <c r="C274" s="31"/>
      <c r="D274" s="138" t="s">
        <v>2441</v>
      </c>
      <c r="E274" s="138"/>
      <c r="F274" s="139">
        <v>504794.96</v>
      </c>
      <c r="G274" s="139"/>
      <c r="H274" s="32"/>
      <c r="I274" s="32"/>
      <c r="J274" s="32"/>
      <c r="K274" s="32"/>
    </row>
    <row r="275" spans="1:13" ht="15" hidden="1" customHeight="1" x14ac:dyDescent="0.25">
      <c r="A275" s="31"/>
      <c r="B275" s="31"/>
      <c r="C275" s="31"/>
      <c r="D275" s="138" t="s">
        <v>92</v>
      </c>
      <c r="E275" s="138"/>
      <c r="F275" s="139">
        <f>K271</f>
        <v>2830060.1694999998</v>
      </c>
      <c r="G275" s="139"/>
      <c r="H275" s="32"/>
      <c r="I275" s="32"/>
      <c r="J275" s="32"/>
      <c r="K275" s="32"/>
    </row>
    <row r="276" spans="1:13" ht="21" customHeight="1" x14ac:dyDescent="0.25">
      <c r="A276" s="136"/>
      <c r="B276" s="136"/>
      <c r="C276" s="136"/>
      <c r="D276" s="136"/>
      <c r="E276" s="136"/>
      <c r="F276" s="136"/>
      <c r="G276" s="136"/>
      <c r="H276" s="32"/>
      <c r="I276" s="32"/>
      <c r="J276" s="32"/>
      <c r="K276" s="32"/>
      <c r="M276" s="33"/>
    </row>
    <row r="277" spans="1:13" x14ac:dyDescent="0.25">
      <c r="A277" s="31"/>
      <c r="B277" s="31"/>
      <c r="C277" s="31"/>
      <c r="D277" s="31"/>
      <c r="E277" s="31"/>
      <c r="F277" s="31"/>
      <c r="G277" s="31"/>
      <c r="H277" s="32"/>
      <c r="I277" s="32"/>
      <c r="J277" s="32"/>
      <c r="K277" s="32"/>
    </row>
    <row r="278" spans="1:13" ht="23.25" customHeight="1" x14ac:dyDescent="0.25">
      <c r="A278" s="136"/>
      <c r="B278" s="136"/>
      <c r="C278" s="136"/>
      <c r="D278" s="136"/>
      <c r="E278" s="136"/>
      <c r="F278" s="136"/>
      <c r="G278" s="136"/>
      <c r="H278" s="32"/>
      <c r="I278" s="32"/>
      <c r="J278" s="32"/>
      <c r="K278" s="32"/>
    </row>
    <row r="284" spans="1:13" ht="15" customHeight="1" x14ac:dyDescent="0.25"/>
  </sheetData>
  <sheetProtection algorithmName="SHA-512" hashValue="lrXr8l1LoYeByFSYGvyoc3LYxHNJNDWAkcDQZUZ6yEIGAbIfMN1FVsCKUxV/kCwfICF6qwfJ4TpkLiMu5wo72w==" saltValue="+GW7aov1IY35okTGOVX5Ew==" spinCount="100000" sheet="1" objects="1" scenarios="1"/>
  <mergeCells count="16">
    <mergeCell ref="B6:F6"/>
    <mergeCell ref="B7:F7"/>
    <mergeCell ref="A1:D4"/>
    <mergeCell ref="A9:K9"/>
    <mergeCell ref="A278:G278"/>
    <mergeCell ref="A270:C270"/>
    <mergeCell ref="A271:C271"/>
    <mergeCell ref="D275:E275"/>
    <mergeCell ref="F275:G275"/>
    <mergeCell ref="A268:C268"/>
    <mergeCell ref="A269:C269"/>
    <mergeCell ref="D273:E273"/>
    <mergeCell ref="F273:G273"/>
    <mergeCell ref="D274:E274"/>
    <mergeCell ref="F274:G274"/>
    <mergeCell ref="A276:G276"/>
  </mergeCells>
  <pageMargins left="0.51181102362204722" right="0.51181102362204722" top="0.78740157480314965" bottom="0.78740157480314965" header="0.31496062992125984" footer="0.31496062992125984"/>
  <pageSetup paperSize="9" scale="57" orientation="portrait" r:id="rId1"/>
  <rowBreaks count="2" manualBreakCount="2">
    <brk id="82" max="10" man="1"/>
    <brk id="158" max="10" man="1"/>
  </rowBreaks>
  <legacyDrawing r:id="rId2"/>
</worksheet>
</file>

<file path=docProps/app.xml><?xml version="1.0" encoding="utf-8"?>
<Properties xmlns="http://schemas.openxmlformats.org/officeDocument/2006/extended-properties" xmlns:vt="http://schemas.openxmlformats.org/officeDocument/2006/docPropsVTypes">
  <Template/>
  <TotalTime>226</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Proposta de preços</vt:lpstr>
      <vt:lpstr>Planilha de cotação</vt:lpstr>
      <vt:lpstr>Cronograma físico-financeiro</vt:lpstr>
      <vt:lpstr>'Cronograma físico-financeiro'!Area_de_impressao</vt:lpstr>
      <vt:lpstr>'Cronograma físico-financeiro'!Titulos_de_impressao</vt:lpstr>
      <vt:lpstr>'Planilha de cotação'!Titulos_de_impressao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Luciclea Maximo</dc:creator>
  <dc:description/>
  <cp:lastModifiedBy>Danilo Marcio Da Cruz Santos Pereira</cp:lastModifiedBy>
  <cp:revision>27</cp:revision>
  <cp:lastPrinted>2017-10-25T20:20:53Z</cp:lastPrinted>
  <dcterms:created xsi:type="dcterms:W3CDTF">2016-12-06T18:42:38Z</dcterms:created>
  <dcterms:modified xsi:type="dcterms:W3CDTF">2017-10-25T20:21:00Z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